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10\"/>
    </mc:Choice>
  </mc:AlternateContent>
  <bookViews>
    <workbookView xWindow="-105" yWindow="-105" windowWidth="19425" windowHeight="10425" firstSheet="1" activeTab="2"/>
  </bookViews>
  <sheets>
    <sheet name="Oculta" sheetId="10" state="hidden" r:id="rId1"/>
    <sheet name="Tabla" sheetId="4" r:id="rId2"/>
    <sheet name="Datos" sheetId="1" r:id="rId3"/>
    <sheet name="Hoja1" sheetId="11" r:id="rId4"/>
  </sheets>
  <definedNames>
    <definedName name="_xlnm._FilterDatabase" localSheetId="2" hidden="1">Datos!$A$1:$Z$18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5" i="1"/>
  <c r="K31" i="1"/>
  <c r="K27" i="1"/>
  <c r="K20" i="1"/>
  <c r="H21" i="1"/>
  <c r="G21" i="1"/>
  <c r="A1" i="4" l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I7" i="1"/>
  <c r="I13" i="1"/>
  <c r="I3" i="1"/>
  <c r="I5" i="1"/>
  <c r="I11" i="1"/>
  <c r="I17" i="1"/>
  <c r="I8" i="1"/>
  <c r="I16" i="1"/>
  <c r="I2" i="1"/>
  <c r="I10" i="1"/>
  <c r="I12" i="1"/>
  <c r="I4" i="1"/>
  <c r="I6" i="1"/>
  <c r="I15" i="1"/>
  <c r="I14" i="1"/>
  <c r="I18" i="1"/>
  <c r="I9" i="1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K11" i="1" l="1"/>
  <c r="K18" i="1"/>
  <c r="K17" i="1"/>
  <c r="K12" i="1"/>
  <c r="K14" i="1"/>
  <c r="K16" i="1"/>
  <c r="K9" i="1"/>
  <c r="K2" i="1"/>
  <c r="K13" i="1"/>
  <c r="K7" i="1"/>
  <c r="K8" i="1"/>
  <c r="K4" i="1"/>
  <c r="K5" i="1"/>
  <c r="K15" i="1"/>
  <c r="K3" i="1"/>
  <c r="K6" i="1"/>
  <c r="K10" i="1"/>
</calcChain>
</file>

<file path=xl/sharedStrings.xml><?xml version="1.0" encoding="utf-8"?>
<sst xmlns="http://schemas.openxmlformats.org/spreadsheetml/2006/main" count="360" uniqueCount="155">
  <si>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</si>
  <si>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</si>
  <si>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</si>
  <si>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</si>
  <si>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</si>
  <si>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</si>
  <si>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</si>
  <si>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</si>
  <si>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</si>
  <si>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</si>
  <si>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</si>
  <si>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</si>
  <si>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</si>
  <si>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</si>
  <si>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</si>
  <si>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</si>
  <si>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</si>
  <si>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</si>
  <si>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</si>
  <si>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</si>
  <si>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</si>
  <si>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</si>
  <si>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</si>
  <si>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</si>
  <si>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</si>
  <si>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</si>
  <si>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</si>
  <si>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</si>
  <si>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</si>
  <si>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</si>
  <si>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</si>
  <si>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</si>
  <si>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</si>
  <si>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</si>
  <si>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</si>
  <si>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</si>
  <si>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</si>
  <si>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</si>
  <si>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</si>
  <si>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</si>
  <si>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</si>
  <si>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</si>
  <si>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</si>
  <si>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</si>
  <si>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</si>
  <si>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</si>
  <si>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</si>
  <si>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</si>
  <si>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</si>
  <si>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</si>
  <si>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</si>
  <si>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</si>
  <si>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</si>
  <si>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</si>
  <si>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</si>
  <si>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</si>
  <si>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</si>
  <si>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</si>
  <si>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</si>
  <si>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</si>
  <si>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</si>
  <si>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</si>
  <si>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</si>
  <si>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</si>
  <si>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</si>
  <si>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</si>
  <si>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</si>
  <si>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</si>
  <si>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</si>
  <si>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</si>
  <si>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</si>
  <si>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</si>
  <si>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</si>
  <si>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</si>
  <si>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</si>
  <si>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</si>
  <si>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</si>
  <si>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</si>
  <si>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</si>
  <si>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</si>
  <si>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</si>
  <si>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</si>
  <si>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</si>
  <si>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</si>
  <si>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</si>
  <si>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</si>
  <si>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</si>
  <si>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</si>
  <si>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</si>
  <si>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</si>
  <si>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</si>
  <si>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</si>
  <si>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</si>
  <si>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</si>
  <si>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</si>
  <si>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En línea</t>
  </si>
  <si>
    <t>12:30</t>
  </si>
  <si>
    <t>EDS COLON</t>
  </si>
  <si>
    <t>EDS PRIMERA DE MAYO</t>
  </si>
  <si>
    <t>17:16</t>
  </si>
  <si>
    <t>EDS PALMAS</t>
  </si>
  <si>
    <t>11:20</t>
  </si>
  <si>
    <t>09:25</t>
  </si>
  <si>
    <t>10:29</t>
  </si>
  <si>
    <t>07:56</t>
  </si>
  <si>
    <t>EDS EL TRIANGULO BOGOTA -OT</t>
  </si>
  <si>
    <t>15:51</t>
  </si>
  <si>
    <t>15:22</t>
  </si>
  <si>
    <t>17:31</t>
  </si>
  <si>
    <t>EDS CENTRO BOGOTA</t>
  </si>
  <si>
    <t>OLM972</t>
  </si>
  <si>
    <t>SG ALCALDIA MAYOR OC 125415</t>
  </si>
  <si>
    <t>OBI771</t>
  </si>
  <si>
    <t>OKZ914</t>
  </si>
  <si>
    <t>06:56</t>
  </si>
  <si>
    <t>EDS VILLA ALSACIA</t>
  </si>
  <si>
    <t>06:45</t>
  </si>
  <si>
    <t>EDS LA 49</t>
  </si>
  <si>
    <t>EDS JUAN MARTIN</t>
  </si>
  <si>
    <t>EDS JAVERIANA</t>
  </si>
  <si>
    <t>15:20</t>
  </si>
  <si>
    <t>07:35</t>
  </si>
  <si>
    <t>OBI768</t>
  </si>
  <si>
    <t>OLO562</t>
  </si>
  <si>
    <t>04:47</t>
  </si>
  <si>
    <t>06:20</t>
  </si>
  <si>
    <t>OBI772</t>
  </si>
  <si>
    <t>OLM971</t>
  </si>
  <si>
    <t>06:05</t>
  </si>
  <si>
    <t>OKZ959</t>
  </si>
  <si>
    <t>03/06/2024</t>
  </si>
  <si>
    <t>04/06/2024</t>
  </si>
  <si>
    <t>05/06/2024</t>
  </si>
  <si>
    <t>06/06/2024</t>
  </si>
  <si>
    <t>07/06/2024</t>
  </si>
  <si>
    <t>08/06/2024</t>
  </si>
  <si>
    <t>11/06/2024</t>
  </si>
  <si>
    <t>12/06/2024</t>
  </si>
  <si>
    <t>OBI720</t>
  </si>
  <si>
    <t>13:28</t>
  </si>
  <si>
    <t>OLO563</t>
  </si>
  <si>
    <t>OBG442</t>
  </si>
  <si>
    <t>Precio Especial</t>
  </si>
  <si>
    <t>28-31 mayo</t>
  </si>
  <si>
    <t>BOGOTA DISTRITO CAPITAL</t>
  </si>
  <si>
    <t>1-12 junio</t>
  </si>
  <si>
    <t>Total SG ALCALDIA MAYOR OC 125415</t>
  </si>
  <si>
    <t>Total 28-31 mayo</t>
  </si>
  <si>
    <t>Total 1-12 junio</t>
  </si>
  <si>
    <t>key</t>
  </si>
  <si>
    <t>FACTURA AR9019318605 DEL 1 AL 12 JUNIO 2024</t>
  </si>
  <si>
    <t>BIOACEM B10 N.I.</t>
  </si>
  <si>
    <t>GASOLINA CORRIENTE OXIGENADA 10% N.I.</t>
  </si>
  <si>
    <t>TOTAL PAGADO JUNIO</t>
  </si>
  <si>
    <t xml:space="preserve">FACTURA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</si>
</sst>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_-&quot;$&quot;\ * #,##0.00_-;\-&quot;$&quot;\ * #,##0.00_-;_-&quot;$&quot;\ * &quot;-&quot;_-;_-@_-"/>
  </numFmts>
  <fonts count="4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6" xfId="0" applyFont="1" applyBorder="1"/>
    <xf numFmtId="0" fontId="35" fillId="27" borderId="23" xfId="0" applyFont="1" applyFill="1" applyBorder="1"/>
    <xf numFmtId="165" fontId="35" fillId="27" borderId="25" xfId="0" applyNumberFormat="1" applyFont="1" applyFill="1" applyBorder="1" applyAlignment="1">
      <alignment horizontal="center"/>
    </xf>
    <xf numFmtId="165" fontId="35" fillId="27" borderId="24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0" fontId="34" fillId="25" borderId="19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5" fillId="28" borderId="28" xfId="0" applyFont="1" applyFill="1" applyBorder="1"/>
    <xf numFmtId="0" fontId="35" fillId="28" borderId="29" xfId="0" applyFont="1" applyFill="1" applyBorder="1"/>
    <xf numFmtId="165" fontId="35" fillId="28" borderId="30" xfId="0" applyNumberFormat="1" applyFont="1" applyFill="1" applyBorder="1" applyAlignment="1">
      <alignment horizontal="center"/>
    </xf>
    <xf numFmtId="164" fontId="35" fillId="28" borderId="27" xfId="0" applyNumberFormat="1" applyFont="1" applyFill="1" applyBorder="1" applyAlignment="1">
      <alignment horizontal="center"/>
    </xf>
    <xf numFmtId="165" fontId="35" fillId="28" borderId="28" xfId="0" applyNumberFormat="1" applyFont="1" applyFill="1" applyBorder="1" applyAlignment="1">
      <alignment horizontal="center"/>
    </xf>
    <xf numFmtId="165" fontId="35" fillId="28" borderId="31" xfId="0" applyNumberFormat="1" applyFont="1" applyFill="1" applyBorder="1" applyAlignment="1">
      <alignment horizontal="center"/>
    </xf>
    <xf numFmtId="164" fontId="35" fillId="28" borderId="31" xfId="0" applyNumberFormat="1" applyFont="1" applyFill="1" applyBorder="1" applyAlignment="1">
      <alignment horizontal="center"/>
    </xf>
    <xf numFmtId="4" fontId="28" fillId="24" borderId="0" xfId="0" applyNumberFormat="1" applyFont="1" applyFill="1" applyProtection="1">
      <protection locked="0"/>
    </xf>
    <xf numFmtId="44" fontId="28" fillId="24" borderId="0" xfId="0" applyNumberFormat="1" applyFont="1" applyFill="1" applyProtection="1">
      <protection locked="0"/>
    </xf>
    <xf numFmtId="0" fontId="38" fillId="0" borderId="0" xfId="0" applyFont="1" applyAlignment="1">
      <alignment vertical="center" wrapText="1"/>
    </xf>
    <xf numFmtId="4" fontId="0" fillId="0" borderId="0" xfId="0" applyNumberFormat="1"/>
    <xf numFmtId="44" fontId="31" fillId="0" borderId="0" xfId="0" applyNumberFormat="1" applyFont="1"/>
    <xf numFmtId="0" fontId="32" fillId="0" borderId="0" xfId="0" applyFont="1" applyBorder="1"/>
    <xf numFmtId="0" fontId="35" fillId="27" borderId="0" xfId="0" applyFont="1" applyFill="1" applyBorder="1"/>
    <xf numFmtId="164" fontId="35" fillId="27" borderId="0" xfId="0" applyNumberFormat="1" applyFont="1" applyFill="1" applyBorder="1" applyAlignment="1">
      <alignment horizontal="center"/>
    </xf>
    <xf numFmtId="165" fontId="35" fillId="27" borderId="0" xfId="0" applyNumberFormat="1" applyFont="1" applyFill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24" borderId="0" xfId="0" applyNumberFormat="1" applyFont="1" applyFill="1" applyAlignment="1">
      <alignment horizontal="center" vertical="center"/>
    </xf>
    <xf numFmtId="0" fontId="0" fillId="24" borderId="0" xfId="0" applyNumberFormat="1" applyFill="1" applyAlignment="1">
      <alignment horizontal="center" vertical="center"/>
    </xf>
    <xf numFmtId="167" fontId="2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7" fontId="0" fillId="24" borderId="0" xfId="0" applyNumberFormat="1" applyFill="1" applyAlignment="1">
      <alignment horizontal="center" vertical="center"/>
    </xf>
    <xf numFmtId="167" fontId="0" fillId="24" borderId="10" xfId="0" applyNumberFormat="1" applyFill="1" applyBorder="1" applyAlignment="1">
      <alignment horizontal="center" vertical="center"/>
    </xf>
    <xf numFmtId="167" fontId="39" fillId="24" borderId="10" xfId="0" applyNumberFormat="1" applyFont="1" applyFill="1" applyBorder="1" applyAlignment="1">
      <alignment horizontal="center" vertical="center"/>
    </xf>
    <xf numFmtId="42" fontId="0" fillId="30" borderId="10" xfId="0" applyNumberFormat="1" applyFill="1" applyBorder="1" applyAlignment="1">
      <alignment horizontal="center" vertical="center"/>
    </xf>
    <xf numFmtId="0" fontId="0" fillId="30" borderId="10" xfId="0" applyFill="1" applyBorder="1" applyAlignment="1">
      <alignment horizontal="left" vertical="center"/>
    </xf>
    <xf numFmtId="0" fontId="1" fillId="29" borderId="10" xfId="0" applyFont="1" applyFill="1" applyBorder="1" applyAlignment="1">
      <alignment horizontal="left" vertical="center"/>
    </xf>
    <xf numFmtId="0" fontId="0" fillId="29" borderId="10" xfId="0" applyFill="1" applyBorder="1" applyAlignment="1">
      <alignment horizontal="left" vertical="center"/>
    </xf>
    <xf numFmtId="0" fontId="39" fillId="24" borderId="10" xfId="0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6">
    <dxf>
      <font>
        <color rgb="FF9C0006"/>
      </font>
      <fill>
        <patternFill>
          <bgColor rgb="FFFFC7CE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224117</xdr:colOff>
      <xdr:row>0</xdr:row>
      <xdr:rowOff>0</xdr:rowOff>
    </xdr:from>
    <xdr:to>
      <xdr:col>0</xdr:col>
      <xdr:colOff>1504617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224117" y="0"/>
          <a:ext cx="1285763" cy="14866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459.528309606481" createdVersion="8" refreshedVersion="8" minRefreshableVersion="3" recordCount="27">
  <cacheSource type="worksheet">
    <worksheetSource ref="A1:Y18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25415"/>
        <s v="BOMBEROS OC 124050" u="1"/>
        <s v="OC 127680 FDL USME" u="1"/>
        <s v="OC 109625 FDL CIUDAD BOLIVAR" u="1"/>
        <s v="OC 124276 OPERATIVOS - SSCJ" u="1"/>
        <s v="OC 125139 ADMINISTRATIVOS-SEC DIST SEG" u="1"/>
        <s v="OC 27233 FDL SUMAPAZ" u="1"/>
        <s v="FDL Engativa calle 71 73 A 44 - OC 127635" u="1"/>
        <s v="FDL USAQUEN OC 106585" u="1"/>
        <s v="OC 125538 FDL BOSA" u="1"/>
        <s v="OC 125715 FDL FONTIBON" u="1"/>
        <s v="FDL DE SANTAFE OC 126930" u="1"/>
        <s v="SEC DE EDU OC 121023" u="1"/>
        <s v="OC 125245 SDM-ADMINISTRATIVOS" u="1"/>
        <s v="PERSONERIA BTA OC 125366" u="1"/>
        <s v="SEC DIST GOBIERNO OC 124873" u="1"/>
        <s v="FDL BARRIOS UNIDOS OC 112436" u="1"/>
        <s v="OC 127647 SEC DIST PLANEACION" u="1"/>
        <s v="SD MUJER OC 121208" u="1"/>
        <s v="SEC DE EDU OC 129184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79539.72" maxValue="173477.56"/>
    </cacheField>
    <cacheField name="Volumen" numFmtId="0">
      <sharedItems containsSemiMixedTypes="0" containsString="0" containsNumber="1" minValue="5.226" maxValue="17.46"/>
    </cacheField>
    <cacheField name="key" numFmtId="0">
      <sharedItems/>
    </cacheField>
    <cacheField name="Precio Especial" numFmtId="42">
      <sharedItems containsSemiMixedTypes="0" containsString="0" containsNumber="1" minValue="9508.83" maxValue="15989.51"/>
    </cacheField>
    <cacheField name="Valor Factura" numFmtId="42">
      <sharedItems containsSemiMixedTypes="0" containsString="0" containsNumber="1" minValue="83561.179260000004" maxValue="182248.43497999999"/>
    </cacheField>
    <cacheField name="Kilometraje" numFmtId="0">
      <sharedItems/>
    </cacheField>
    <cacheField name="Estación de Servicio" numFmtId="0">
      <sharedItems count="56">
        <s v="EDS CENTRO BOGOTA"/>
        <s v="EDS JAVERIANA"/>
        <s v="EDS ALVASAR" u="1"/>
        <s v="EDS AVENIDA BOYACA SUR" u="1"/>
        <s v="EDS EL GANADERO" u="1"/>
        <s v="EDS LAS VEGAS" u="1"/>
        <s v="EDS TERPEL LA MARIANA" u="1"/>
        <s v="EDS BUENOS AIRES" u="1"/>
        <s v="EDS CRUZ ROJA" u="1"/>
        <s v="EDS LOS ABUELOS" u="1"/>
        <s v="EDS LA JUANA" u="1"/>
        <s v="EDS PALMAS" u="1"/>
        <s v="EDS CARRERA 10" u="1"/>
        <s v="EDS EL TRIANGULO BOGOTA -OT" u="1"/>
        <s v="EDS COMPOSTELA" u="1"/>
        <s v="EDS BETANIA" u="1"/>
        <s v="EDS LA 49" u="1"/>
        <s v="EDS AMERICAS BOGOTA" u="1"/>
        <s v="EDS LA CONEJERA" u="1"/>
        <s v="EDS PASEO LA 15" u="1"/>
        <s v="EDS REAL TRANSPORTADORA" u="1"/>
        <s v="EDS ENGATIVA" u="1"/>
        <s v="EDS TRINIDAD" u="1"/>
        <s v="EDS TERPEL CARRERA" u="1"/>
        <s v="EDS ALTAMIRA" u="1"/>
        <s v="EDS CALLE 127 (PLAZA 127)" u="1"/>
        <s v="EDS EL DORADO OPAIN" u="1"/>
        <s v="EDS VILLA ALSACIA" u="1"/>
        <s v="EDS TERPEL SAN ANDRES" u="1"/>
        <s v="EDS TERPEL PONTEVEDRA" u="1"/>
        <s v="EDS TERPEL LA BOGOTANA" u="1"/>
        <s v="EDS ROOSVELT" u="1"/>
        <s v="EDS AVDA BOYACA" u="1"/>
        <s v="EDS JUAN MARTIN" u="1"/>
        <s v="EDS CALLE 13" u="1"/>
        <s v="EDS FONTIBON" u="1"/>
        <s v="EDS UNION ROMA" u="1"/>
        <s v="EDS PRADERA AV 68" u="1"/>
        <s v="EDS PALOQUEMAO" u="1"/>
        <s v="EDS MATATIGRES" u="1"/>
        <s v="EDS AV CIUDAD DE CALI" u="1"/>
        <s v="EDS LA ESTRELLITA" u="1"/>
        <s v="EDS PORTAL DE ALAMOS" u="1"/>
        <s v="EDS SANTANDER" u="1"/>
        <s v="EDS CALLE 80" u="1"/>
        <s v="EDS CONTADOR" u="1"/>
        <s v="EDS SEVILLANA" u="1"/>
        <s v="EDS ACAPULCO" u="1"/>
        <s v="EDS COLON" u="1"/>
        <s v="EDS TERPEL AVENIDA 28" u="1"/>
        <s v="EDS ICOTRANS" u="1"/>
        <s v="EDS PRIMERA DE MAYO" u="1"/>
        <s v="EDS PASADENA" u="1"/>
        <s v="EDS INCOCENTRO" u="1"/>
        <s v="EDS SAN PATRICIO OT" u="1"/>
        <s v="EDS CHUSACA" u="1"/>
      </sharedItems>
    </cacheField>
    <cacheField name="Corte" numFmtId="0">
      <sharedItems count="2">
        <s v="1-12 junio"/>
        <s v="28-31 mayo"/>
      </sharedItems>
    </cacheField>
    <cacheField name="Factura" numFmtId="0">
      <sharedItems containsSemiMixedTypes="0" containsString="0" containsNumber="1" containsInteger="1" minValue="9019318541" maxValue="9019318610" count="38">
        <n v="9019318605"/>
        <n v="9019318557"/>
        <n v="9019318556" u="1"/>
        <n v="9019318583" u="1"/>
        <n v="9019318547" u="1"/>
        <n v="9019318601" u="1"/>
        <n v="9019318554" u="1"/>
        <n v="9019318577" u="1"/>
        <n v="9019318599" u="1"/>
        <n v="9019318541" u="1"/>
        <n v="9019318553" u="1"/>
        <n v="9019318584" u="1"/>
        <n v="9019318608" u="1"/>
        <n v="9019318589" u="1"/>
        <n v="9019318578" u="1"/>
        <n v="9019318579" u="1"/>
        <n v="9019318580" u="1"/>
        <n v="9019318548" u="1"/>
        <n v="9019318542" u="1"/>
        <n v="9019318562" u="1"/>
        <n v="9019318558" u="1"/>
        <n v="9019318551" u="1"/>
        <n v="9019318543" u="1"/>
        <n v="9019318544" u="1"/>
        <n v="9019318590" u="1"/>
        <n v="9019318552" u="1"/>
        <n v="9019318610" u="1"/>
        <n v="9019318565" u="1"/>
        <n v="9019318603" u="1"/>
        <n v="9019318609" u="1"/>
        <n v="9019318587" u="1"/>
        <n v="9019318549" u="1"/>
        <n v="9019318563" u="1"/>
        <n v="9019318582" u="1"/>
        <n v="9019318545" u="1"/>
        <n v="9019318607" u="1"/>
        <n v="9019318560" u="1"/>
        <n v="9019318586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540" maxValue="1532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02288733"/>
    <s v="03/06/2024"/>
    <s v="17:31"/>
    <s v="OBI720"/>
    <x v="0"/>
    <x v="0"/>
    <n v="99141.42"/>
    <n v="10.337999999999999"/>
    <s v="100080091039465"/>
    <n v="9508.83"/>
    <n v="98302.284539999993"/>
    <s v="211458"/>
    <x v="0"/>
    <x v="0"/>
    <x v="0"/>
    <n v="465"/>
    <n v="10008009"/>
    <s v="SABANA"/>
    <n v="1039"/>
    <s v="Combustibles"/>
    <m/>
    <s v="0040006276"/>
    <n v="9590"/>
    <m/>
    <s v="En línea"/>
  </r>
  <r>
    <s v="01443049"/>
    <s v="04/06/2024"/>
    <s v="15:51"/>
    <s v="OBI772"/>
    <x v="0"/>
    <x v="0"/>
    <n v="121217.60000000001"/>
    <n v="12.64"/>
    <s v="100080091039465"/>
    <n v="9508.83"/>
    <n v="120191.6112"/>
    <s v="262421"/>
    <x v="0"/>
    <x v="0"/>
    <x v="0"/>
    <n v="465"/>
    <n v="10008009"/>
    <s v="SABANA"/>
    <n v="1039"/>
    <s v="Combustibles"/>
    <m/>
    <s v="0040006276"/>
    <n v="9590"/>
    <m/>
    <s v="En línea"/>
  </r>
  <r>
    <s v="01444126"/>
    <s v="05/06/2024"/>
    <s v="15:22"/>
    <s v="OBI771"/>
    <x v="0"/>
    <x v="0"/>
    <n v="115741.71"/>
    <n v="12.069000000000001"/>
    <s v="100080091039465"/>
    <n v="9508.83"/>
    <n v="114762.06927000001"/>
    <s v="321386"/>
    <x v="0"/>
    <x v="0"/>
    <x v="0"/>
    <n v="465"/>
    <n v="10008009"/>
    <s v="SABANA"/>
    <n v="1039"/>
    <s v="Combustibles"/>
    <m/>
    <s v="0040006276"/>
    <n v="9590"/>
    <m/>
    <s v="En línea"/>
  </r>
  <r>
    <s v="02289739"/>
    <s v="05/06/2024"/>
    <s v="10:29"/>
    <s v="OBG442"/>
    <x v="0"/>
    <x v="0"/>
    <n v="106429.82"/>
    <n v="11.098000000000001"/>
    <s v="100080091039465"/>
    <n v="9508.83"/>
    <n v="105528.99534000001"/>
    <s v="165982"/>
    <x v="0"/>
    <x v="0"/>
    <x v="0"/>
    <n v="465"/>
    <n v="10008009"/>
    <s v="SABANA"/>
    <n v="1039"/>
    <s v="Combustibles"/>
    <m/>
    <s v="0040006276"/>
    <n v="9590"/>
    <m/>
    <s v="En línea"/>
  </r>
  <r>
    <s v="01444990"/>
    <s v="06/06/2024"/>
    <s v="11:20"/>
    <s v="OLM971"/>
    <x v="0"/>
    <x v="0"/>
    <n v="107810.78"/>
    <n v="11.242000000000001"/>
    <s v="100080091039465"/>
    <n v="9508.83"/>
    <n v="106898.26686"/>
    <s v="153348"/>
    <x v="0"/>
    <x v="0"/>
    <x v="0"/>
    <n v="465"/>
    <n v="10008009"/>
    <s v="SABANA"/>
    <n v="1039"/>
    <s v="Combustibles"/>
    <m/>
    <s v="0040006276"/>
    <n v="9590"/>
    <m/>
    <s v="En línea"/>
  </r>
  <r>
    <s v="02291324"/>
    <s v="07/06/2024"/>
    <s v="09:25"/>
    <s v="OBI772"/>
    <x v="0"/>
    <x v="0"/>
    <n v="112816.76"/>
    <n v="11.763999999999999"/>
    <s v="100080091039465"/>
    <n v="9508.83"/>
    <n v="111861.87611999999"/>
    <s v="262859"/>
    <x v="0"/>
    <x v="0"/>
    <x v="0"/>
    <n v="465"/>
    <n v="10008009"/>
    <s v="SABANA"/>
    <n v="1039"/>
    <s v="Combustibles"/>
    <m/>
    <s v="0040006276"/>
    <n v="9590"/>
    <m/>
    <s v="En línea"/>
  </r>
  <r>
    <s v="01445779"/>
    <s v="07/06/2024"/>
    <s v="06:05"/>
    <s v="OLM972"/>
    <x v="0"/>
    <x v="0"/>
    <n v="127125.04"/>
    <n v="13.256"/>
    <s v="100080091039465"/>
    <n v="9508.83"/>
    <n v="126049.05048000001"/>
    <s v="136398"/>
    <x v="0"/>
    <x v="0"/>
    <x v="0"/>
    <n v="465"/>
    <n v="10008009"/>
    <s v="SABANA"/>
    <n v="1039"/>
    <s v="Combustibles"/>
    <m/>
    <s v="0040006276"/>
    <n v="9590"/>
    <m/>
    <s v="En línea"/>
  </r>
  <r>
    <s v="01449330"/>
    <s v="11/06/2024"/>
    <s v="04:47"/>
    <s v="OBI720"/>
    <x v="0"/>
    <x v="0"/>
    <n v="144080.16"/>
    <n v="15.023999999999999"/>
    <s v="100080091039465"/>
    <n v="9508.83"/>
    <n v="142860.66191999998"/>
    <s v="211974"/>
    <x v="0"/>
    <x v="0"/>
    <x v="0"/>
    <n v="465"/>
    <n v="10008009"/>
    <s v="SABANA"/>
    <n v="1039"/>
    <s v="Combustibles"/>
    <m/>
    <s v="0040006276"/>
    <n v="9590"/>
    <m/>
    <s v="En línea"/>
  </r>
  <r>
    <s v="01450884"/>
    <s v="12/06/2024"/>
    <s v="15:20"/>
    <s v="OBI772"/>
    <x v="0"/>
    <x v="0"/>
    <n v="108856.09"/>
    <n v="11.351000000000001"/>
    <s v="100080091039465"/>
    <n v="9508.83"/>
    <n v="107934.72933"/>
    <s v="263276"/>
    <x v="0"/>
    <x v="0"/>
    <x v="0"/>
    <n v="465"/>
    <n v="10008009"/>
    <s v="SABANA"/>
    <n v="1039"/>
    <s v="Combustibles"/>
    <m/>
    <s v="0040006276"/>
    <n v="9590"/>
    <m/>
    <s v="En línea"/>
  </r>
  <r>
    <s v="01437816"/>
    <s v="29/05/2024"/>
    <s v="23:19"/>
    <s v="OBI771"/>
    <x v="0"/>
    <x v="0"/>
    <n v="110578.14"/>
    <n v="11.590999999999999"/>
    <s v="100080091039465"/>
    <n v="9509.2199999999993"/>
    <n v="110221.36901999998"/>
    <s v="321000"/>
    <x v="0"/>
    <x v="1"/>
    <x v="1"/>
    <n v="465"/>
    <n v="10008009"/>
    <s v="SABANA"/>
    <n v="1039"/>
    <s v="Combustibles"/>
    <m/>
    <s v="0040006276"/>
    <n v="9540"/>
    <m/>
    <s v="En línea"/>
  </r>
  <r>
    <s v="01437275"/>
    <s v="29/05/2024"/>
    <s v="13:43"/>
    <s v="OBI772"/>
    <x v="0"/>
    <x v="0"/>
    <n v="126166.5"/>
    <n v="13.225"/>
    <s v="100080091039465"/>
    <n v="9509.2199999999993"/>
    <n v="125759.43449999999"/>
    <s v="261971"/>
    <x v="0"/>
    <x v="1"/>
    <x v="1"/>
    <n v="465"/>
    <n v="10008009"/>
    <s v="SABANA"/>
    <n v="1039"/>
    <s v="Combustibles"/>
    <m/>
    <s v="0040006276"/>
    <n v="9540"/>
    <m/>
    <s v="En línea"/>
  </r>
  <r>
    <s v="01437201"/>
    <s v="29/05/2024"/>
    <s v="12:06"/>
    <s v="OLM971"/>
    <x v="0"/>
    <x v="0"/>
    <n v="117809.46"/>
    <n v="12.349"/>
    <s v="100080091039465"/>
    <n v="9509.2199999999993"/>
    <n v="117429.35777999999"/>
    <s v="153052"/>
    <x v="0"/>
    <x v="1"/>
    <x v="1"/>
    <n v="465"/>
    <n v="10008009"/>
    <s v="SABANA"/>
    <n v="1039"/>
    <s v="Combustibles"/>
    <m/>
    <s v="0040006276"/>
    <n v="9540"/>
    <m/>
    <s v="En línea"/>
  </r>
  <r>
    <s v="01439651"/>
    <s v="31/05/2024"/>
    <s v="17:22"/>
    <s v="OLM972"/>
    <x v="0"/>
    <x v="0"/>
    <n v="166568.4"/>
    <n v="17.46"/>
    <s v="100080091039465"/>
    <n v="9509.2199999999993"/>
    <n v="166030.98120000001"/>
    <s v="136000"/>
    <x v="0"/>
    <x v="1"/>
    <x v="1"/>
    <n v="465"/>
    <n v="10008009"/>
    <s v="SABANA"/>
    <n v="1039"/>
    <s v="Combustibles"/>
    <m/>
    <s v="0040006276"/>
    <n v="9540"/>
    <m/>
    <s v="En línea"/>
  </r>
  <r>
    <s v="01189863"/>
    <s v="04/06/2024"/>
    <s v="06:45"/>
    <s v="OKZ959"/>
    <x v="0"/>
    <x v="1"/>
    <n v="118228.96"/>
    <n v="7.7679999999999998"/>
    <s v="100080091069465"/>
    <n v="15989.12"/>
    <n v="124203.48416000001"/>
    <s v="150636"/>
    <x v="1"/>
    <x v="0"/>
    <x v="0"/>
    <n v="465"/>
    <n v="10008009"/>
    <s v="SABANA"/>
    <n v="1069"/>
    <s v="Combustibles"/>
    <m/>
    <s v="0040006276"/>
    <n v="15220"/>
    <m/>
    <s v="En línea"/>
  </r>
  <r>
    <s v="01445325"/>
    <s v="06/06/2024"/>
    <s v="17:16"/>
    <s v="OKZ959"/>
    <x v="0"/>
    <x v="1"/>
    <n v="95029.96"/>
    <n v="6.2030000000000003"/>
    <s v="100080091039465"/>
    <n v="15989.12"/>
    <n v="99180.511360000004"/>
    <s v="150796"/>
    <x v="0"/>
    <x v="0"/>
    <x v="0"/>
    <n v="465"/>
    <n v="10008009"/>
    <s v="SABANA"/>
    <n v="1039"/>
    <s v="Combustibles"/>
    <m/>
    <s v="0040006276"/>
    <n v="15320"/>
    <m/>
    <s v="En línea"/>
  </r>
  <r>
    <s v="02290434"/>
    <s v="06/06/2024"/>
    <s v="07:56"/>
    <s v="OLO563"/>
    <x v="0"/>
    <x v="1"/>
    <n v="139044.32"/>
    <n v="9.0760000000000005"/>
    <s v="100080091039465"/>
    <n v="15989.12"/>
    <n v="145117.25312000001"/>
    <s v="121865"/>
    <x v="0"/>
    <x v="0"/>
    <x v="0"/>
    <n v="465"/>
    <n v="10008009"/>
    <s v="SABANA"/>
    <n v="1039"/>
    <s v="Combustibles"/>
    <m/>
    <s v="0040006276"/>
    <n v="15320"/>
    <m/>
    <s v="En línea"/>
  </r>
  <r>
    <s v="01445056"/>
    <s v="06/06/2024"/>
    <s v="12:30"/>
    <s v="OKZ914"/>
    <x v="0"/>
    <x v="1"/>
    <n v="152066.32"/>
    <n v="9.9260000000000002"/>
    <s v="100080091039465"/>
    <n v="15989.12"/>
    <n v="158708.00512000002"/>
    <s v="87310"/>
    <x v="0"/>
    <x v="0"/>
    <x v="0"/>
    <n v="465"/>
    <n v="10008009"/>
    <s v="SABANA"/>
    <n v="1039"/>
    <s v="Combustibles"/>
    <m/>
    <s v="0040006276"/>
    <n v="15320"/>
    <m/>
    <s v="En línea"/>
  </r>
  <r>
    <s v="02291998"/>
    <s v="08/06/2024"/>
    <s v="06:20"/>
    <s v="OBI768"/>
    <x v="0"/>
    <x v="1"/>
    <n v="131154.51999999999"/>
    <n v="8.5609999999999999"/>
    <s v="100080091039465"/>
    <n v="15989.12"/>
    <n v="136882.85631999999"/>
    <s v="248139"/>
    <x v="0"/>
    <x v="0"/>
    <x v="0"/>
    <n v="465"/>
    <n v="10008009"/>
    <s v="SABANA"/>
    <n v="1039"/>
    <s v="Combustibles"/>
    <m/>
    <s v="0040006276"/>
    <n v="15320"/>
    <m/>
    <s v="En línea"/>
  </r>
  <r>
    <s v="01449423"/>
    <s v="11/06/2024"/>
    <s v="07:35"/>
    <s v="OLO562"/>
    <x v="0"/>
    <x v="1"/>
    <n v="112356.88"/>
    <n v="7.3339999999999996"/>
    <s v="100080091039465"/>
    <n v="15989.12"/>
    <n v="117264.20608"/>
    <s v="125062"/>
    <x v="0"/>
    <x v="0"/>
    <x v="0"/>
    <n v="465"/>
    <n v="10008009"/>
    <s v="SABANA"/>
    <n v="1039"/>
    <s v="Combustibles"/>
    <m/>
    <s v="0040006276"/>
    <n v="15320"/>
    <m/>
    <s v="En línea"/>
  </r>
  <r>
    <s v="01450777"/>
    <s v="12/06/2024"/>
    <s v="13:28"/>
    <s v="OKZ914"/>
    <x v="0"/>
    <x v="1"/>
    <n v="120951.4"/>
    <n v="7.8949999999999996"/>
    <s v="100080091039465"/>
    <n v="15989.12"/>
    <n v="126234.1024"/>
    <s v="87573"/>
    <x v="0"/>
    <x v="0"/>
    <x v="0"/>
    <n v="465"/>
    <n v="10008009"/>
    <s v="SABANA"/>
    <n v="1039"/>
    <s v="Combustibles"/>
    <m/>
    <s v="0040006276"/>
    <n v="15320"/>
    <m/>
    <s v="En línea"/>
  </r>
  <r>
    <s v="0394100"/>
    <s v="12/06/2024"/>
    <s v="06:56"/>
    <s v="OKZ959"/>
    <x v="0"/>
    <x v="1"/>
    <n v="114150"/>
    <n v="7.5"/>
    <s v="100080091069465"/>
    <n v="15989.12"/>
    <n v="119918.40000000001"/>
    <s v="150995"/>
    <x v="1"/>
    <x v="0"/>
    <x v="0"/>
    <n v="465"/>
    <n v="10008009"/>
    <s v="SABANA"/>
    <n v="1069"/>
    <s v="Combustibles"/>
    <m/>
    <s v="0040006276"/>
    <n v="15220"/>
    <m/>
    <s v="En línea"/>
  </r>
  <r>
    <s v="01436188"/>
    <s v="28/05/2024"/>
    <s v="13:42"/>
    <s v="OBH314"/>
    <x v="0"/>
    <x v="1"/>
    <n v="166293.72"/>
    <n v="10.926"/>
    <s v="100080091039465"/>
    <n v="15989.51"/>
    <n v="174701.38626"/>
    <s v="317717"/>
    <x v="0"/>
    <x v="1"/>
    <x v="1"/>
    <n v="465"/>
    <n v="10008009"/>
    <s v="SABANA"/>
    <n v="1039"/>
    <s v="Combustibles"/>
    <m/>
    <s v="0040006276"/>
    <n v="15220"/>
    <m/>
    <s v="En línea"/>
  </r>
  <r>
    <s v="02158486"/>
    <s v="29/05/2024"/>
    <s v="18:54"/>
    <s v="OKZ959"/>
    <x v="0"/>
    <x v="1"/>
    <n v="115743.6"/>
    <n v="7.6550000000000002"/>
    <s v="100080091069465"/>
    <n v="15989.51"/>
    <n v="122399.69905000001"/>
    <s v="150434"/>
    <x v="1"/>
    <x v="1"/>
    <x v="1"/>
    <n v="465"/>
    <n v="10008009"/>
    <s v="SABANA"/>
    <n v="1069"/>
    <s v="Combustibles"/>
    <m/>
    <s v="0040006276"/>
    <n v="15120"/>
    <m/>
    <s v="En línea"/>
  </r>
  <r>
    <s v="01438055"/>
    <s v="30/05/2024"/>
    <s v="08:52"/>
    <s v="OKZ914"/>
    <x v="0"/>
    <x v="1"/>
    <n v="143326.74"/>
    <n v="9.4169999999999998"/>
    <s v="100080091039465"/>
    <n v="15989.51"/>
    <n v="150573.21567000001"/>
    <s v="86988"/>
    <x v="0"/>
    <x v="1"/>
    <x v="1"/>
    <n v="465"/>
    <n v="10008009"/>
    <s v="SABANA"/>
    <n v="1039"/>
    <s v="Combustibles"/>
    <m/>
    <s v="0040006276"/>
    <n v="15220"/>
    <m/>
    <s v="En línea"/>
  </r>
  <r>
    <s v="01438189"/>
    <s v="30/05/2024"/>
    <s v="11:24"/>
    <s v="OBH314"/>
    <x v="0"/>
    <x v="1"/>
    <n v="173477.56"/>
    <n v="11.398"/>
    <s v="100080091039465"/>
    <n v="15989.51"/>
    <n v="182248.43497999999"/>
    <s v="318064"/>
    <x v="0"/>
    <x v="1"/>
    <x v="1"/>
    <n v="465"/>
    <n v="10008009"/>
    <s v="SABANA"/>
    <n v="1039"/>
    <s v="Combustibles"/>
    <m/>
    <s v="0040006276"/>
    <n v="15220"/>
    <m/>
    <s v="En línea"/>
  </r>
  <r>
    <s v="01439017"/>
    <s v="31/05/2024"/>
    <s v="06:32"/>
    <s v="OBI768"/>
    <x v="0"/>
    <x v="1"/>
    <n v="151697.74"/>
    <n v="9.9670000000000005"/>
    <s v="100080091039465"/>
    <n v="15989.51"/>
    <n v="159367.44617000001"/>
    <s v="247835"/>
    <x v="0"/>
    <x v="1"/>
    <x v="1"/>
    <n v="465"/>
    <n v="10008009"/>
    <s v="SABANA"/>
    <n v="1039"/>
    <s v="Combustibles"/>
    <m/>
    <s v="0040006276"/>
    <n v="15220"/>
    <m/>
    <s v="En línea"/>
  </r>
  <r>
    <s v="02286624"/>
    <s v="31/05/2024"/>
    <s v="07:10"/>
    <s v="OLO562"/>
    <x v="0"/>
    <x v="1"/>
    <n v="79539.72"/>
    <n v="5.226"/>
    <s v="100080091039465"/>
    <n v="15989.51"/>
    <n v="83561.179260000004"/>
    <s v="124699"/>
    <x v="0"/>
    <x v="1"/>
    <x v="1"/>
    <n v="465"/>
    <n v="10008009"/>
    <s v="SABANA"/>
    <n v="1039"/>
    <s v="Combustibles"/>
    <m/>
    <s v="0040006276"/>
    <n v="1522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1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20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1"/>
        <item m="1" x="16"/>
        <item m="1" x="11"/>
        <item m="1" x="7"/>
        <item m="1" x="8"/>
        <item m="1" x="3"/>
        <item m="1" x="4"/>
        <item m="1" x="5"/>
        <item m="1" x="13"/>
        <item m="1" x="9"/>
        <item m="1" x="10"/>
        <item m="1" x="17"/>
        <item m="1" x="2"/>
        <item m="1" x="6"/>
        <item m="1" x="14"/>
        <item m="1" x="18"/>
        <item m="1" x="12"/>
        <item m="1" x="15"/>
        <item x="0"/>
        <item m="1" x="19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6">
        <item m="1" x="23"/>
        <item m="1" x="4"/>
        <item m="1" x="9"/>
        <item m="1" x="42"/>
        <item m="1" x="10"/>
        <item m="1" x="48"/>
        <item m="1" x="35"/>
        <item m="1" x="25"/>
        <item m="1" x="51"/>
        <item m="1" x="11"/>
        <item m="1" x="7"/>
        <item m="1" x="3"/>
        <item m="1" x="36"/>
        <item m="1" x="20"/>
        <item m="1" x="14"/>
        <item m="1" x="12"/>
        <item m="1" x="38"/>
        <item m="1" x="8"/>
        <item m="1" x="17"/>
        <item m="1" x="6"/>
        <item m="1" x="13"/>
        <item m="1" x="19"/>
        <item m="1" x="28"/>
        <item x="0"/>
        <item m="1" x="29"/>
        <item m="1" x="5"/>
        <item m="1" x="27"/>
        <item m="1" x="15"/>
        <item m="1" x="18"/>
        <item m="1" x="16"/>
        <item m="1" x="22"/>
        <item m="1" x="33"/>
        <item x="1"/>
        <item m="1" x="21"/>
        <item m="1" x="26"/>
        <item m="1" x="30"/>
        <item m="1" x="31"/>
        <item m="1" x="39"/>
        <item m="1" x="24"/>
        <item m="1" x="32"/>
        <item m="1" x="43"/>
        <item m="1" x="52"/>
        <item m="1" x="40"/>
        <item m="1" x="34"/>
        <item m="1" x="55"/>
        <item m="1" x="41"/>
        <item m="1" x="49"/>
        <item m="1" x="44"/>
        <item m="1" x="47"/>
        <item m="1" x="37"/>
        <item m="1" x="45"/>
        <item m="1" x="2"/>
        <item m="1" x="53"/>
        <item m="1" x="46"/>
        <item m="1" x="50"/>
        <item m="1" x="5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>
      <items count="3">
        <item x="1"/>
        <item x="0"/>
        <item t="default"/>
      </items>
    </pivotField>
    <pivotField axis="axisRow" compact="0" outline="0" subtotalTop="0" showAll="0" includeNewItemsInFilter="1" defaultSubtotal="0">
      <items count="38">
        <item m="1" x="9"/>
        <item m="1" x="18"/>
        <item m="1" x="22"/>
        <item m="1" x="23"/>
        <item m="1" x="34"/>
        <item m="1" x="4"/>
        <item m="1" x="17"/>
        <item m="1" x="31"/>
        <item m="1" x="21"/>
        <item m="1" x="25"/>
        <item m="1" x="10"/>
        <item m="1" x="6"/>
        <item m="1" x="2"/>
        <item x="1"/>
        <item m="1" x="20"/>
        <item m="1" x="36"/>
        <item m="1" x="19"/>
        <item m="1" x="32"/>
        <item m="1" x="27"/>
        <item m="1" x="7"/>
        <item m="1" x="14"/>
        <item m="1" x="15"/>
        <item m="1" x="16"/>
        <item m="1" x="33"/>
        <item m="1" x="3"/>
        <item m="1" x="11"/>
        <item m="1" x="37"/>
        <item m="1" x="30"/>
        <item m="1" x="13"/>
        <item m="1" x="24"/>
        <item m="1" x="8"/>
        <item m="1" x="5"/>
        <item m="1" x="28"/>
        <item x="0"/>
        <item m="1" x="35"/>
        <item m="1" x="12"/>
        <item m="1" x="29"/>
        <item m="1" x="2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7">
    <i>
      <x/>
      <x v="18"/>
      <x v="13"/>
    </i>
    <i t="default" r="1">
      <x v="18"/>
    </i>
    <i t="default">
      <x/>
    </i>
    <i>
      <x v="1"/>
      <x v="18"/>
      <x v="33"/>
    </i>
    <i t="default" r="1">
      <x v="18"/>
    </i>
    <i t="default">
      <x v="1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35">
    <format dxfId="35">
      <pivotArea field="14" type="button" dataOnly="0" labelOnly="1" outline="0" axis="axisRow" fieldPosition="2"/>
    </format>
    <format dxfId="34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2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1">
      <pivotArea type="all" dataOnly="0" outline="0" fieldPosition="0"/>
    </format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5" count="0"/>
        </references>
      </pivotArea>
    </format>
    <format dxfId="1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5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12" type="button" dataOnly="0" labelOnly="1" outline="0"/>
    </format>
    <format dxfId="10">
      <pivotArea field="14" type="button" dataOnly="0" labelOnly="1" outline="0" axis="axisRow" fieldPosition="2"/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5" count="0"/>
        </references>
      </pivotArea>
    </format>
    <format dxfId="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4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1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0" t="s">
        <v>46</v>
      </c>
      <c r="B607" t="s">
        <v>38</v>
      </c>
    </row>
    <row r="608" spans="1:2">
      <c r="A608" s="11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1" t="s">
        <v>64</v>
      </c>
      <c r="B612" t="s">
        <v>40</v>
      </c>
    </row>
    <row r="613" spans="1:2">
      <c r="A613" s="11" t="s">
        <v>68</v>
      </c>
      <c r="B613" t="s">
        <v>40</v>
      </c>
    </row>
    <row r="614" spans="1:2">
      <c r="A614" s="11" t="s">
        <v>71</v>
      </c>
      <c r="B614" t="s">
        <v>40</v>
      </c>
    </row>
    <row r="615" spans="1:2">
      <c r="A615" s="11" t="s">
        <v>69</v>
      </c>
      <c r="B615" t="s">
        <v>40</v>
      </c>
    </row>
    <row r="616" spans="1:2">
      <c r="A616" s="11" t="s">
        <v>70</v>
      </c>
      <c r="B616" s="10" t="s">
        <v>45</v>
      </c>
    </row>
    <row r="617" spans="1:2">
      <c r="A617" s="12" t="s">
        <v>67</v>
      </c>
      <c r="B617" s="10" t="s">
        <v>45</v>
      </c>
    </row>
    <row r="618" spans="1:2">
      <c r="A618" s="12" t="s">
        <v>66</v>
      </c>
      <c r="B618" s="10" t="s">
        <v>45</v>
      </c>
    </row>
    <row r="619" spans="1:2">
      <c r="A619" s="11" t="s">
        <v>63</v>
      </c>
      <c r="B619" t="s">
        <v>40</v>
      </c>
    </row>
    <row r="620" spans="1:2">
      <c r="A620" s="11" t="s">
        <v>60</v>
      </c>
      <c r="B620" s="10" t="s">
        <v>45</v>
      </c>
    </row>
    <row r="621" spans="1:2">
      <c r="A621" s="13" t="s">
        <v>72</v>
      </c>
      <c r="B621" s="10" t="s">
        <v>73</v>
      </c>
    </row>
    <row r="622" spans="1:2">
      <c r="A622" t="s">
        <v>50</v>
      </c>
      <c r="B622" t="s">
        <v>38</v>
      </c>
    </row>
    <row r="623" spans="1:2">
      <c r="A623" s="11" t="s">
        <v>74</v>
      </c>
      <c r="B623" t="s">
        <v>38</v>
      </c>
    </row>
    <row r="624" spans="1:2">
      <c r="A624" s="11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1" t="s">
        <v>62</v>
      </c>
      <c r="B627" s="10" t="s">
        <v>40</v>
      </c>
    </row>
    <row r="628" spans="1:2">
      <c r="A628" s="11" t="s">
        <v>65</v>
      </c>
      <c r="B628" s="10" t="s">
        <v>45</v>
      </c>
    </row>
    <row r="629" spans="1:2">
      <c r="A629" t="s">
        <v>53</v>
      </c>
      <c r="B629" t="s">
        <v>45</v>
      </c>
    </row>
    <row r="630" spans="1:2">
      <c r="A630" s="11" t="s">
        <v>61</v>
      </c>
      <c r="B630" s="10" t="s">
        <v>40</v>
      </c>
    </row>
    <row r="631" spans="1:2">
      <c r="A631" t="s">
        <v>54</v>
      </c>
      <c r="B631" t="s">
        <v>40</v>
      </c>
    </row>
    <row r="632" spans="1:2">
      <c r="A632" s="11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0" t="s">
        <v>57</v>
      </c>
      <c r="B635" t="s">
        <v>38</v>
      </c>
    </row>
    <row r="636" spans="1:2">
      <c r="A636" s="11" t="s">
        <v>76</v>
      </c>
      <c r="B636" t="s">
        <v>38</v>
      </c>
    </row>
    <row r="637" spans="1:2">
      <c r="A637" s="10" t="s">
        <v>77</v>
      </c>
      <c r="B637" t="s">
        <v>45</v>
      </c>
    </row>
    <row r="638" spans="1:2">
      <c r="A638" t="s">
        <v>78</v>
      </c>
      <c r="B638" s="10" t="s">
        <v>38</v>
      </c>
    </row>
    <row r="639" spans="1:2">
      <c r="A639" t="s">
        <v>79</v>
      </c>
      <c r="B639" s="10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94"/>
  <sheetViews>
    <sheetView showGridLines="0" zoomScale="70" zoomScaleNormal="70" zoomScaleSheetLayoutView="85" workbookViewId="0">
      <selection activeCell="A36" sqref="A36"/>
    </sheetView>
  </sheetViews>
  <sheetFormatPr baseColWidth="10" defaultColWidth="11.42578125" defaultRowHeight="11.25"/>
  <cols>
    <col min="1" max="1" width="36.85546875" style="42" customWidth="1"/>
    <col min="2" max="2" width="52.7109375" style="42" customWidth="1"/>
    <col min="3" max="3" width="15" style="42" bestFit="1" customWidth="1"/>
    <col min="4" max="7" width="15.42578125" style="42" bestFit="1" customWidth="1"/>
    <col min="8" max="8" width="24.5703125" style="42" bestFit="1" customWidth="1"/>
    <col min="9" max="9" width="29" style="42" bestFit="1" customWidth="1"/>
    <col min="10" max="10" width="19" style="42" customWidth="1"/>
    <col min="11" max="11" width="25.5703125" style="42" bestFit="1" customWidth="1"/>
    <col min="12" max="15" width="11.42578125" style="42"/>
    <col min="16" max="16" width="0" style="42" hidden="1" customWidth="1"/>
    <col min="17" max="16384" width="11.42578125" style="42"/>
  </cols>
  <sheetData>
    <row r="1" spans="1:16" s="19" customFormat="1" ht="35.25">
      <c r="A1" s="17">
        <f>IF(B9="(Todas)",B3,B9)</f>
        <v>0</v>
      </c>
      <c r="B1" s="18" t="s">
        <v>144</v>
      </c>
      <c r="C1" s="18"/>
      <c r="D1" s="18"/>
      <c r="E1" s="18"/>
      <c r="F1" s="18"/>
      <c r="G1" s="18"/>
      <c r="H1" s="18"/>
      <c r="I1" s="18"/>
    </row>
    <row r="2" spans="1:16" s="19" customFormat="1" ht="27">
      <c r="A2" s="20" t="s">
        <v>33</v>
      </c>
      <c r="B2" s="43"/>
      <c r="C2" s="21"/>
      <c r="D2" s="21"/>
      <c r="E2" s="21"/>
      <c r="F2" s="21"/>
      <c r="G2" s="21"/>
      <c r="H2" s="21"/>
      <c r="I2" s="21"/>
    </row>
    <row r="3" spans="1:16" s="19" customFormat="1">
      <c r="A3" s="20" t="s">
        <v>80</v>
      </c>
      <c r="B3" s="20"/>
    </row>
    <row r="4" spans="1:16" s="19" customFormat="1">
      <c r="A4" s="20"/>
      <c r="B4" s="20" t="s">
        <v>13</v>
      </c>
      <c r="C4" s="20" t="s">
        <v>20</v>
      </c>
    </row>
    <row r="5" spans="1:16" s="19" customFormat="1"/>
    <row r="6" spans="1:16" s="19" customFormat="1"/>
    <row r="7" spans="1:16" s="19" customFormat="1"/>
    <row r="8" spans="1:16" s="23" customFormat="1" ht="14.25">
      <c r="A8" s="22"/>
      <c r="B8" s="22"/>
    </row>
    <row r="9" spans="1:16" s="23" customFormat="1" ht="14.25">
      <c r="A9"/>
      <c r="B9"/>
    </row>
    <row r="10" spans="1:16" s="24" customFormat="1" ht="14.25"/>
    <row r="11" spans="1:16" s="23" customFormat="1" ht="14.25">
      <c r="A11" s="72"/>
      <c r="B11" s="72"/>
      <c r="C11" s="72"/>
      <c r="D11" s="72" t="s">
        <v>4</v>
      </c>
      <c r="E11" s="72" t="s">
        <v>31</v>
      </c>
      <c r="F11" s="72"/>
      <c r="G11" s="72"/>
      <c r="H11" s="72"/>
      <c r="I11" s="72"/>
      <c r="J11"/>
      <c r="K11" s="22"/>
    </row>
    <row r="12" spans="1:16" s="23" customFormat="1" ht="15">
      <c r="A12" s="72"/>
      <c r="B12" s="72"/>
      <c r="C12" s="72"/>
      <c r="D12" s="25" t="s">
        <v>38</v>
      </c>
      <c r="E12" s="26"/>
      <c r="F12" s="25" t="s">
        <v>40</v>
      </c>
      <c r="G12" s="26"/>
      <c r="H12" s="58" t="s">
        <v>32</v>
      </c>
      <c r="I12" s="58" t="s">
        <v>35</v>
      </c>
      <c r="J12"/>
      <c r="K12" s="22"/>
    </row>
    <row r="13" spans="1:16" s="23" customFormat="1" ht="15">
      <c r="A13" s="27" t="s">
        <v>7</v>
      </c>
      <c r="B13" s="52" t="s">
        <v>88</v>
      </c>
      <c r="C13" s="28" t="s">
        <v>10</v>
      </c>
      <c r="D13" s="29" t="s">
        <v>5</v>
      </c>
      <c r="E13" s="28" t="s">
        <v>34</v>
      </c>
      <c r="F13" s="29" t="s">
        <v>5</v>
      </c>
      <c r="G13" s="28" t="s">
        <v>34</v>
      </c>
      <c r="H13" s="59"/>
      <c r="I13" s="59"/>
      <c r="J13"/>
      <c r="K13" s="22"/>
    </row>
    <row r="14" spans="1:16" s="23" customFormat="1" ht="14.25">
      <c r="A14" s="30" t="s">
        <v>143</v>
      </c>
      <c r="B14" s="31" t="s">
        <v>111</v>
      </c>
      <c r="C14" s="31">
        <v>9019318557</v>
      </c>
      <c r="D14" s="32">
        <v>54.625</v>
      </c>
      <c r="E14" s="33">
        <v>519441.14249999996</v>
      </c>
      <c r="F14" s="50">
        <v>54.588999999999999</v>
      </c>
      <c r="G14" s="33">
        <v>872851.36138999998</v>
      </c>
      <c r="H14" s="34">
        <v>109.214</v>
      </c>
      <c r="I14" s="35">
        <v>1392292.5038899998</v>
      </c>
      <c r="J14"/>
      <c r="K14" s="22"/>
      <c r="P14" s="23" t="str">
        <f>+A14</f>
        <v>28-31 mayo</v>
      </c>
    </row>
    <row r="15" spans="1:16" s="23" customFormat="1" ht="15">
      <c r="A15" s="53"/>
      <c r="B15" s="60" t="s">
        <v>146</v>
      </c>
      <c r="C15" s="61"/>
      <c r="D15" s="62">
        <v>54.625</v>
      </c>
      <c r="E15" s="63">
        <v>519441.14249999996</v>
      </c>
      <c r="F15" s="64">
        <v>54.588999999999999</v>
      </c>
      <c r="G15" s="63">
        <v>872851.36138999998</v>
      </c>
      <c r="H15" s="65">
        <v>109.214</v>
      </c>
      <c r="I15" s="66">
        <v>1392292.5038899998</v>
      </c>
      <c r="J15" s="70"/>
      <c r="K15" s="71"/>
      <c r="P15" s="23">
        <f t="shared" ref="P15:P38" si="0">+A15</f>
        <v>0</v>
      </c>
    </row>
    <row r="16" spans="1:16" s="23" customFormat="1" ht="15">
      <c r="A16" s="54" t="s">
        <v>147</v>
      </c>
      <c r="B16" s="73"/>
      <c r="C16" s="73"/>
      <c r="D16" s="55">
        <v>54.625</v>
      </c>
      <c r="E16" s="74">
        <v>519441.14249999996</v>
      </c>
      <c r="F16" s="75">
        <v>54.588999999999999</v>
      </c>
      <c r="G16" s="74">
        <v>872851.36138999998</v>
      </c>
      <c r="H16" s="56">
        <v>109.214</v>
      </c>
      <c r="I16" s="57">
        <v>1392292.5038899998</v>
      </c>
      <c r="J16"/>
      <c r="K16" s="22"/>
      <c r="P16" s="23" t="str">
        <f t="shared" si="0"/>
        <v>Total 28-31 mayo</v>
      </c>
    </row>
    <row r="17" spans="1:16" ht="14.25">
      <c r="A17" s="30" t="s">
        <v>145</v>
      </c>
      <c r="B17" s="31" t="s">
        <v>111</v>
      </c>
      <c r="C17" s="31">
        <v>9019318605</v>
      </c>
      <c r="D17" s="32">
        <v>108.782</v>
      </c>
      <c r="E17" s="33">
        <v>1034389.54506</v>
      </c>
      <c r="F17" s="50">
        <v>64.262999999999991</v>
      </c>
      <c r="G17" s="33">
        <v>1027508.81856</v>
      </c>
      <c r="H17" s="34">
        <v>173.04499999999999</v>
      </c>
      <c r="I17" s="35">
        <v>2061898.36362</v>
      </c>
      <c r="J17"/>
      <c r="K17" s="22"/>
      <c r="P17" s="42" t="str">
        <f t="shared" si="0"/>
        <v>1-12 junio</v>
      </c>
    </row>
    <row r="18" spans="1:16" ht="15">
      <c r="A18" s="53"/>
      <c r="B18" s="60" t="s">
        <v>146</v>
      </c>
      <c r="C18" s="61"/>
      <c r="D18" s="62">
        <v>108.782</v>
      </c>
      <c r="E18" s="63">
        <v>1034389.54506</v>
      </c>
      <c r="F18" s="64">
        <v>64.262999999999991</v>
      </c>
      <c r="G18" s="63">
        <v>1027508.81856</v>
      </c>
      <c r="H18" s="65">
        <v>173.04499999999999</v>
      </c>
      <c r="I18" s="66">
        <v>2061898.36362</v>
      </c>
      <c r="J18"/>
      <c r="K18" s="22"/>
      <c r="P18" s="42">
        <f t="shared" si="0"/>
        <v>0</v>
      </c>
    </row>
    <row r="19" spans="1:16" ht="15">
      <c r="A19" s="54" t="s">
        <v>148</v>
      </c>
      <c r="B19" s="73"/>
      <c r="C19" s="73"/>
      <c r="D19" s="55">
        <v>108.782</v>
      </c>
      <c r="E19" s="74">
        <v>1034389.54506</v>
      </c>
      <c r="F19" s="75">
        <v>64.262999999999991</v>
      </c>
      <c r="G19" s="74">
        <v>1027508.81856</v>
      </c>
      <c r="H19" s="56">
        <v>173.04499999999999</v>
      </c>
      <c r="I19" s="57">
        <v>2061898.36362</v>
      </c>
      <c r="J19"/>
      <c r="K19" s="22"/>
      <c r="P19" s="42" t="str">
        <f t="shared" si="0"/>
        <v>Total 1-12 junio</v>
      </c>
    </row>
    <row r="20" spans="1:16" ht="15">
      <c r="A20" s="36" t="s">
        <v>9</v>
      </c>
      <c r="B20" s="37"/>
      <c r="C20" s="37"/>
      <c r="D20" s="38">
        <v>163.40699999999998</v>
      </c>
      <c r="E20" s="39">
        <v>1553830.68756</v>
      </c>
      <c r="F20" s="51">
        <v>118.85199999999999</v>
      </c>
      <c r="G20" s="39">
        <v>1900360.17995</v>
      </c>
      <c r="H20" s="40">
        <v>282.25900000000001</v>
      </c>
      <c r="I20" s="41">
        <v>3454190.8675099998</v>
      </c>
      <c r="J20"/>
      <c r="P20" s="42" t="str">
        <f t="shared" si="0"/>
        <v>Total general</v>
      </c>
    </row>
    <row r="21" spans="1:16" ht="12.75">
      <c r="A21"/>
      <c r="B21"/>
      <c r="C21"/>
      <c r="D21"/>
      <c r="E21"/>
      <c r="F21"/>
      <c r="G21"/>
      <c r="H21"/>
      <c r="I21"/>
      <c r="J21"/>
      <c r="P21" s="42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P22" s="42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P23" s="42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42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42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42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42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42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42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42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42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42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42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42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42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42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42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42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1" ht="12.75">
      <c r="A65"/>
      <c r="B65"/>
      <c r="C65"/>
      <c r="D65"/>
      <c r="E65"/>
      <c r="F65"/>
      <c r="G65"/>
      <c r="H65"/>
      <c r="I65"/>
      <c r="J65"/>
    </row>
    <row r="66" spans="1:11" ht="12.75">
      <c r="A66"/>
      <c r="B66"/>
      <c r="C66"/>
      <c r="D66"/>
      <c r="E66"/>
      <c r="F66"/>
      <c r="G66"/>
      <c r="H66"/>
      <c r="I66"/>
      <c r="J66"/>
    </row>
    <row r="67" spans="1:11" ht="12.75">
      <c r="A67"/>
      <c r="B67"/>
      <c r="C67"/>
      <c r="D67"/>
      <c r="E67"/>
      <c r="F67"/>
      <c r="G67"/>
      <c r="H67"/>
      <c r="I67"/>
      <c r="J67"/>
    </row>
    <row r="68" spans="1:11" ht="12.75">
      <c r="A68"/>
      <c r="B68"/>
      <c r="C68"/>
      <c r="D68"/>
      <c r="E68"/>
      <c r="F68"/>
      <c r="G68"/>
      <c r="H68"/>
      <c r="I68"/>
      <c r="J68"/>
    </row>
    <row r="69" spans="1:11" ht="17.25">
      <c r="A69"/>
      <c r="B69"/>
      <c r="C69"/>
      <c r="D69"/>
      <c r="E69"/>
      <c r="F69"/>
      <c r="G69"/>
      <c r="H69"/>
      <c r="I69"/>
      <c r="J69"/>
      <c r="K69" s="69"/>
    </row>
    <row r="70" spans="1:11" ht="12.75">
      <c r="A70"/>
      <c r="B70"/>
      <c r="C70"/>
      <c r="D70"/>
      <c r="E70"/>
      <c r="F70"/>
      <c r="G70"/>
      <c r="H70"/>
      <c r="I70"/>
      <c r="J70"/>
    </row>
    <row r="71" spans="1:11" ht="12.75">
      <c r="A71"/>
      <c r="B71"/>
      <c r="C71"/>
      <c r="D71"/>
      <c r="E71"/>
      <c r="F71"/>
      <c r="G71"/>
      <c r="H71"/>
      <c r="I71"/>
      <c r="J71"/>
    </row>
    <row r="72" spans="1:11" ht="12.75">
      <c r="A72"/>
      <c r="B72"/>
      <c r="C72"/>
      <c r="D72"/>
      <c r="E72"/>
      <c r="F72"/>
      <c r="G72"/>
      <c r="H72"/>
      <c r="I72"/>
      <c r="J72"/>
    </row>
    <row r="73" spans="1:11" ht="12.75">
      <c r="A73"/>
      <c r="B73"/>
      <c r="C73"/>
      <c r="D73"/>
      <c r="E73"/>
      <c r="F73"/>
      <c r="G73"/>
      <c r="H73"/>
      <c r="I73"/>
      <c r="J73"/>
    </row>
    <row r="74" spans="1:11" ht="12.75">
      <c r="A74"/>
      <c r="B74"/>
      <c r="C74"/>
      <c r="D74"/>
      <c r="E74"/>
      <c r="F74"/>
      <c r="G74"/>
      <c r="H74"/>
      <c r="I74"/>
      <c r="J74"/>
    </row>
    <row r="75" spans="1:11" ht="12.75">
      <c r="A75"/>
      <c r="B75"/>
      <c r="C75"/>
      <c r="D75"/>
      <c r="E75"/>
      <c r="F75"/>
      <c r="G75"/>
      <c r="H75"/>
      <c r="I75"/>
      <c r="J75"/>
    </row>
    <row r="76" spans="1:11" ht="14.25">
      <c r="A76"/>
      <c r="B76"/>
      <c r="C76"/>
      <c r="D76"/>
      <c r="E76"/>
      <c r="F76"/>
      <c r="G76"/>
      <c r="H76"/>
      <c r="I76"/>
      <c r="J76" s="31"/>
    </row>
    <row r="77" spans="1:11" ht="12.75">
      <c r="A77"/>
      <c r="B77"/>
      <c r="C77"/>
      <c r="D77"/>
      <c r="E77"/>
      <c r="F77"/>
      <c r="G77"/>
      <c r="H77"/>
      <c r="I77"/>
      <c r="J77"/>
    </row>
    <row r="78" spans="1:11" ht="12.75">
      <c r="A78"/>
      <c r="B78"/>
      <c r="C78"/>
      <c r="D78"/>
      <c r="E78"/>
      <c r="F78"/>
      <c r="G78"/>
      <c r="H78"/>
      <c r="I78"/>
      <c r="J78"/>
    </row>
    <row r="79" spans="1:11" ht="12.75">
      <c r="A79"/>
      <c r="B79"/>
      <c r="C79"/>
      <c r="D79"/>
      <c r="E79"/>
      <c r="F79"/>
      <c r="G79"/>
      <c r="H79"/>
      <c r="I79"/>
      <c r="J79"/>
    </row>
    <row r="80" spans="1:11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2" ht="12.75">
      <c r="A289"/>
      <c r="B289"/>
      <c r="C289"/>
      <c r="D289"/>
      <c r="E289"/>
      <c r="F289"/>
      <c r="G289"/>
      <c r="H289"/>
      <c r="I289"/>
      <c r="J289"/>
    </row>
    <row r="290" spans="1:12" ht="12.75">
      <c r="A290"/>
      <c r="B290"/>
      <c r="C290"/>
      <c r="D290"/>
      <c r="E290"/>
      <c r="F290"/>
      <c r="G290"/>
      <c r="H290"/>
      <c r="I290"/>
      <c r="J290"/>
    </row>
    <row r="291" spans="1:12" ht="12.75">
      <c r="A291"/>
      <c r="B291"/>
      <c r="C291"/>
      <c r="D291"/>
      <c r="E291"/>
      <c r="F291"/>
      <c r="G291"/>
      <c r="H291"/>
      <c r="I291"/>
      <c r="J291"/>
    </row>
    <row r="292" spans="1:12" ht="12.75">
      <c r="A292"/>
      <c r="B292"/>
      <c r="C292"/>
      <c r="D292"/>
      <c r="E292"/>
      <c r="F292"/>
      <c r="G292"/>
      <c r="H292"/>
      <c r="I292"/>
      <c r="J292"/>
    </row>
    <row r="293" spans="1:12" ht="12.75">
      <c r="A293"/>
      <c r="B293"/>
      <c r="C293"/>
      <c r="D293"/>
      <c r="E293"/>
      <c r="F293"/>
      <c r="G293"/>
      <c r="H293"/>
      <c r="I293"/>
      <c r="J293"/>
    </row>
    <row r="294" spans="1:12" ht="12.75">
      <c r="A294"/>
      <c r="B294"/>
      <c r="C294"/>
      <c r="D294"/>
      <c r="E294"/>
      <c r="F294"/>
      <c r="G294"/>
      <c r="H294"/>
      <c r="I294"/>
      <c r="J294"/>
      <c r="K294" s="67"/>
      <c r="L294" s="68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38"/>
  <sheetViews>
    <sheetView showGridLines="0" tabSelected="1" zoomScaleNormal="100" workbookViewId="0">
      <pane ySplit="1" topLeftCell="A2" activePane="bottomLeft" state="frozen"/>
      <selection pane="bottomLeft" activeCell="E16" sqref="E16"/>
    </sheetView>
  </sheetViews>
  <sheetFormatPr baseColWidth="10" defaultColWidth="11.42578125" defaultRowHeight="12.75"/>
  <cols>
    <col min="1" max="1" width="13.42578125" style="4" bestFit="1" customWidth="1"/>
    <col min="2" max="2" width="10.85546875" style="46" bestFit="1" customWidth="1"/>
    <col min="3" max="3" width="12.5703125" style="16" bestFit="1" customWidth="1"/>
    <col min="4" max="4" width="10.42578125" style="9" customWidth="1"/>
    <col min="5" max="5" width="34.140625" style="4" customWidth="1"/>
    <col min="6" max="6" width="11.42578125" style="4"/>
    <col min="7" max="7" width="11.85546875" style="49" bestFit="1" customWidth="1"/>
    <col min="8" max="9" width="11.42578125" style="4"/>
    <col min="10" max="10" width="12.5703125" style="49" customWidth="1"/>
    <col min="11" max="11" width="14.42578125" style="81" bestFit="1" customWidth="1"/>
    <col min="12" max="12" width="11.42578125" style="4"/>
    <col min="13" max="14" width="25.5703125" style="8" customWidth="1"/>
    <col min="15" max="15" width="17.5703125" style="8" customWidth="1"/>
    <col min="16" max="16" width="25.5703125" style="8" customWidth="1"/>
    <col min="17" max="17" width="12.140625" style="9" bestFit="1" customWidth="1"/>
    <col min="18" max="19" width="12.140625" style="9" customWidth="1"/>
    <col min="20" max="21" width="10.42578125" style="9" customWidth="1"/>
    <col min="22" max="16384" width="11.42578125" style="4"/>
  </cols>
  <sheetData>
    <row r="1" spans="1:26" s="3" customFormat="1" ht="28.5" customHeight="1">
      <c r="A1" s="7" t="s">
        <v>0</v>
      </c>
      <c r="B1" s="44" t="s">
        <v>1</v>
      </c>
      <c r="C1" s="14" t="s">
        <v>2</v>
      </c>
      <c r="D1" s="7" t="s">
        <v>3</v>
      </c>
      <c r="E1" s="7" t="s">
        <v>88</v>
      </c>
      <c r="F1" s="7" t="s">
        <v>4</v>
      </c>
      <c r="G1" s="47" t="s">
        <v>90</v>
      </c>
      <c r="H1" s="7" t="s">
        <v>5</v>
      </c>
      <c r="I1" s="7" t="s">
        <v>149</v>
      </c>
      <c r="J1" s="47" t="s">
        <v>142</v>
      </c>
      <c r="K1" s="79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76">
        <v>2288733</v>
      </c>
      <c r="B2" s="45" t="s">
        <v>130</v>
      </c>
      <c r="C2" s="15" t="s">
        <v>108</v>
      </c>
      <c r="D2" s="6" t="s">
        <v>138</v>
      </c>
      <c r="E2" s="5" t="s">
        <v>111</v>
      </c>
      <c r="F2" s="5" t="s">
        <v>38</v>
      </c>
      <c r="G2" s="48">
        <v>99141.42</v>
      </c>
      <c r="H2" s="5">
        <v>10.337999999999999</v>
      </c>
      <c r="I2" s="5" t="e">
        <f t="shared" ref="I2:I10" ca="1" si="0">_xlfn.CONCAT(Q2&amp;S2&amp;P2)</f>
        <v>#NAME?</v>
      </c>
      <c r="J2" s="48">
        <v>9508.83</v>
      </c>
      <c r="K2" s="80">
        <f t="shared" ref="K2:K10" si="1">+H2*J2</f>
        <v>98302.284539999993</v>
      </c>
      <c r="L2" s="77">
        <v>211458</v>
      </c>
      <c r="M2" s="6" t="s">
        <v>109</v>
      </c>
      <c r="N2" s="6" t="s">
        <v>145</v>
      </c>
      <c r="O2" s="69">
        <v>9019318605</v>
      </c>
      <c r="P2" s="6">
        <v>465</v>
      </c>
      <c r="Q2" s="6">
        <v>10008009</v>
      </c>
      <c r="R2" s="6" t="s">
        <v>93</v>
      </c>
      <c r="S2" s="6">
        <v>1039</v>
      </c>
      <c r="T2" s="6" t="s">
        <v>94</v>
      </c>
      <c r="U2" s="6"/>
      <c r="V2" s="77">
        <v>40006276</v>
      </c>
      <c r="W2" s="5">
        <v>9590</v>
      </c>
      <c r="Y2" s="5" t="s">
        <v>95</v>
      </c>
    </row>
    <row r="3" spans="1:26" s="5" customFormat="1" ht="15" customHeight="1">
      <c r="A3" s="78">
        <v>1443049</v>
      </c>
      <c r="B3" s="46" t="s">
        <v>131</v>
      </c>
      <c r="C3" s="16" t="s">
        <v>106</v>
      </c>
      <c r="D3" s="9" t="s">
        <v>126</v>
      </c>
      <c r="E3" s="4" t="s">
        <v>111</v>
      </c>
      <c r="F3" s="4" t="s">
        <v>38</v>
      </c>
      <c r="G3" s="49">
        <v>121217.60000000001</v>
      </c>
      <c r="H3" s="4">
        <v>12.64</v>
      </c>
      <c r="I3" s="5" t="e">
        <f t="shared" ca="1" si="0"/>
        <v>#NAME?</v>
      </c>
      <c r="J3" s="48">
        <v>9508.83</v>
      </c>
      <c r="K3" s="80">
        <f t="shared" si="1"/>
        <v>120191.6112</v>
      </c>
      <c r="L3" s="78">
        <v>262421</v>
      </c>
      <c r="M3" s="8" t="s">
        <v>109</v>
      </c>
      <c r="N3" s="6" t="s">
        <v>145</v>
      </c>
      <c r="O3" s="69">
        <v>9019318605</v>
      </c>
      <c r="P3" s="8">
        <v>465</v>
      </c>
      <c r="Q3" s="9">
        <v>10008009</v>
      </c>
      <c r="R3" s="9" t="s">
        <v>93</v>
      </c>
      <c r="S3" s="9">
        <v>1039</v>
      </c>
      <c r="T3" s="9" t="s">
        <v>94</v>
      </c>
      <c r="U3" s="9"/>
      <c r="V3" s="78">
        <v>40006276</v>
      </c>
      <c r="W3" s="4">
        <v>9590</v>
      </c>
      <c r="X3" s="4"/>
      <c r="Y3" s="4" t="s">
        <v>95</v>
      </c>
      <c r="Z3" s="4"/>
    </row>
    <row r="4" spans="1:26" s="5" customFormat="1" ht="15" customHeight="1">
      <c r="A4" s="78">
        <v>1444126</v>
      </c>
      <c r="B4" s="46" t="s">
        <v>132</v>
      </c>
      <c r="C4" s="16" t="s">
        <v>107</v>
      </c>
      <c r="D4" s="9" t="s">
        <v>112</v>
      </c>
      <c r="E4" s="4" t="s">
        <v>111</v>
      </c>
      <c r="F4" s="4" t="s">
        <v>38</v>
      </c>
      <c r="G4" s="49">
        <v>115741.71</v>
      </c>
      <c r="H4" s="4">
        <v>12.069000000000001</v>
      </c>
      <c r="I4" s="5" t="e">
        <f t="shared" ca="1" si="0"/>
        <v>#NAME?</v>
      </c>
      <c r="J4" s="48">
        <v>9508.83</v>
      </c>
      <c r="K4" s="80">
        <f t="shared" si="1"/>
        <v>114762.06927000001</v>
      </c>
      <c r="L4" s="78">
        <v>321386</v>
      </c>
      <c r="M4" s="8" t="s">
        <v>109</v>
      </c>
      <c r="N4" s="6" t="s">
        <v>145</v>
      </c>
      <c r="O4" s="69">
        <v>9019318605</v>
      </c>
      <c r="P4" s="8">
        <v>465</v>
      </c>
      <c r="Q4" s="9">
        <v>10008009</v>
      </c>
      <c r="R4" s="9" t="s">
        <v>93</v>
      </c>
      <c r="S4" s="9">
        <v>1039</v>
      </c>
      <c r="T4" s="9" t="s">
        <v>94</v>
      </c>
      <c r="U4" s="9"/>
      <c r="V4" s="78">
        <v>40006276</v>
      </c>
      <c r="W4" s="4">
        <v>9590</v>
      </c>
      <c r="X4" s="4"/>
      <c r="Y4" s="4" t="s">
        <v>95</v>
      </c>
      <c r="Z4" s="4"/>
    </row>
    <row r="5" spans="1:26" s="5" customFormat="1" ht="15" customHeight="1">
      <c r="A5" s="78">
        <v>2289739</v>
      </c>
      <c r="B5" s="46" t="s">
        <v>132</v>
      </c>
      <c r="C5" s="16" t="s">
        <v>103</v>
      </c>
      <c r="D5" s="9" t="s">
        <v>141</v>
      </c>
      <c r="E5" s="4" t="s">
        <v>111</v>
      </c>
      <c r="F5" s="4" t="s">
        <v>38</v>
      </c>
      <c r="G5" s="49">
        <v>106429.82</v>
      </c>
      <c r="H5" s="4">
        <v>11.098000000000001</v>
      </c>
      <c r="I5" s="5" t="e">
        <f t="shared" ca="1" si="0"/>
        <v>#NAME?</v>
      </c>
      <c r="J5" s="48">
        <v>9508.83</v>
      </c>
      <c r="K5" s="80">
        <f t="shared" si="1"/>
        <v>105528.99534000001</v>
      </c>
      <c r="L5" s="78">
        <v>165982</v>
      </c>
      <c r="M5" s="8" t="s">
        <v>109</v>
      </c>
      <c r="N5" s="6" t="s">
        <v>145</v>
      </c>
      <c r="O5" s="69">
        <v>9019318605</v>
      </c>
      <c r="P5" s="8">
        <v>465</v>
      </c>
      <c r="Q5" s="9">
        <v>10008009</v>
      </c>
      <c r="R5" s="9" t="s">
        <v>93</v>
      </c>
      <c r="S5" s="9">
        <v>1039</v>
      </c>
      <c r="T5" s="9" t="s">
        <v>94</v>
      </c>
      <c r="U5" s="9"/>
      <c r="V5" s="78">
        <v>40006276</v>
      </c>
      <c r="W5" s="4">
        <v>9590</v>
      </c>
      <c r="X5" s="4"/>
      <c r="Y5" s="4" t="s">
        <v>95</v>
      </c>
      <c r="Z5" s="4"/>
    </row>
    <row r="6" spans="1:26" s="5" customFormat="1" ht="15" customHeight="1">
      <c r="A6" s="78">
        <v>1444990</v>
      </c>
      <c r="B6" s="46" t="s">
        <v>133</v>
      </c>
      <c r="C6" s="16" t="s">
        <v>101</v>
      </c>
      <c r="D6" s="9" t="s">
        <v>127</v>
      </c>
      <c r="E6" s="4" t="s">
        <v>111</v>
      </c>
      <c r="F6" s="4" t="s">
        <v>38</v>
      </c>
      <c r="G6" s="49">
        <v>107810.78</v>
      </c>
      <c r="H6" s="4">
        <v>11.242000000000001</v>
      </c>
      <c r="I6" s="5" t="e">
        <f t="shared" ca="1" si="0"/>
        <v>#NAME?</v>
      </c>
      <c r="J6" s="48">
        <v>9508.83</v>
      </c>
      <c r="K6" s="80">
        <f t="shared" si="1"/>
        <v>106898.26686</v>
      </c>
      <c r="L6" s="78">
        <v>153348</v>
      </c>
      <c r="M6" s="8" t="s">
        <v>109</v>
      </c>
      <c r="N6" s="6" t="s">
        <v>145</v>
      </c>
      <c r="O6" s="69">
        <v>9019318605</v>
      </c>
      <c r="P6" s="8">
        <v>465</v>
      </c>
      <c r="Q6" s="9">
        <v>10008009</v>
      </c>
      <c r="R6" s="9" t="s">
        <v>93</v>
      </c>
      <c r="S6" s="9">
        <v>1039</v>
      </c>
      <c r="T6" s="9" t="s">
        <v>94</v>
      </c>
      <c r="U6" s="9"/>
      <c r="V6" s="78">
        <v>40006276</v>
      </c>
      <c r="W6" s="4">
        <v>9590</v>
      </c>
      <c r="X6" s="4"/>
      <c r="Y6" s="4" t="s">
        <v>95</v>
      </c>
      <c r="Z6" s="4"/>
    </row>
    <row r="7" spans="1:26" s="5" customFormat="1" ht="15" customHeight="1">
      <c r="A7" s="78">
        <v>2291324</v>
      </c>
      <c r="B7" s="46" t="s">
        <v>134</v>
      </c>
      <c r="C7" s="16" t="s">
        <v>102</v>
      </c>
      <c r="D7" s="9" t="s">
        <v>126</v>
      </c>
      <c r="E7" s="4" t="s">
        <v>111</v>
      </c>
      <c r="F7" s="4" t="s">
        <v>38</v>
      </c>
      <c r="G7" s="49">
        <v>112816.76</v>
      </c>
      <c r="H7" s="4">
        <v>11.763999999999999</v>
      </c>
      <c r="I7" s="5" t="e">
        <f t="shared" ca="1" si="0"/>
        <v>#NAME?</v>
      </c>
      <c r="J7" s="48">
        <v>9508.83</v>
      </c>
      <c r="K7" s="80">
        <f t="shared" si="1"/>
        <v>111861.87611999999</v>
      </c>
      <c r="L7" s="78">
        <v>262859</v>
      </c>
      <c r="M7" s="8" t="s">
        <v>109</v>
      </c>
      <c r="N7" s="6" t="s">
        <v>145</v>
      </c>
      <c r="O7" s="69">
        <v>9019318605</v>
      </c>
      <c r="P7" s="8">
        <v>465</v>
      </c>
      <c r="Q7" s="9">
        <v>10008009</v>
      </c>
      <c r="R7" s="9" t="s">
        <v>93</v>
      </c>
      <c r="S7" s="9">
        <v>1039</v>
      </c>
      <c r="T7" s="9" t="s">
        <v>94</v>
      </c>
      <c r="U7" s="9"/>
      <c r="V7" s="78">
        <v>40006276</v>
      </c>
      <c r="W7" s="4">
        <v>9590</v>
      </c>
      <c r="X7" s="4"/>
      <c r="Y7" s="4" t="s">
        <v>95</v>
      </c>
      <c r="Z7" s="4"/>
    </row>
    <row r="8" spans="1:26" s="5" customFormat="1" ht="15" customHeight="1">
      <c r="A8" s="78">
        <v>1445779</v>
      </c>
      <c r="B8" s="46" t="s">
        <v>134</v>
      </c>
      <c r="C8" s="16" t="s">
        <v>128</v>
      </c>
      <c r="D8" s="9" t="s">
        <v>110</v>
      </c>
      <c r="E8" s="4" t="s">
        <v>111</v>
      </c>
      <c r="F8" s="4" t="s">
        <v>38</v>
      </c>
      <c r="G8" s="49">
        <v>127125.04</v>
      </c>
      <c r="H8" s="4">
        <v>13.256</v>
      </c>
      <c r="I8" s="5" t="e">
        <f t="shared" ca="1" si="0"/>
        <v>#NAME?</v>
      </c>
      <c r="J8" s="48">
        <v>9508.83</v>
      </c>
      <c r="K8" s="80">
        <f t="shared" si="1"/>
        <v>126049.05048000001</v>
      </c>
      <c r="L8" s="78">
        <v>136398</v>
      </c>
      <c r="M8" s="8" t="s">
        <v>109</v>
      </c>
      <c r="N8" s="6" t="s">
        <v>145</v>
      </c>
      <c r="O8" s="69">
        <v>9019318605</v>
      </c>
      <c r="P8" s="8">
        <v>465</v>
      </c>
      <c r="Q8" s="9">
        <v>10008009</v>
      </c>
      <c r="R8" s="9" t="s">
        <v>93</v>
      </c>
      <c r="S8" s="9">
        <v>1039</v>
      </c>
      <c r="T8" s="9" t="s">
        <v>94</v>
      </c>
      <c r="U8" s="9"/>
      <c r="V8" s="78">
        <v>40006276</v>
      </c>
      <c r="W8" s="4">
        <v>9590</v>
      </c>
      <c r="X8" s="4"/>
      <c r="Y8" s="4" t="s">
        <v>95</v>
      </c>
      <c r="Z8" s="4"/>
    </row>
    <row r="9" spans="1:26" s="5" customFormat="1" ht="15" customHeight="1">
      <c r="A9" s="78">
        <v>1449330</v>
      </c>
      <c r="B9" s="46" t="s">
        <v>136</v>
      </c>
      <c r="C9" s="16" t="s">
        <v>124</v>
      </c>
      <c r="D9" s="9" t="s">
        <v>138</v>
      </c>
      <c r="E9" s="4" t="s">
        <v>111</v>
      </c>
      <c r="F9" s="4" t="s">
        <v>38</v>
      </c>
      <c r="G9" s="49">
        <v>144080.16</v>
      </c>
      <c r="H9" s="4">
        <v>15.023999999999999</v>
      </c>
      <c r="I9" s="5" t="e">
        <f t="shared" ca="1" si="0"/>
        <v>#NAME?</v>
      </c>
      <c r="J9" s="48">
        <v>9508.83</v>
      </c>
      <c r="K9" s="80">
        <f t="shared" si="1"/>
        <v>142860.66191999998</v>
      </c>
      <c r="L9" s="78">
        <v>211974</v>
      </c>
      <c r="M9" s="8" t="s">
        <v>109</v>
      </c>
      <c r="N9" s="6" t="s">
        <v>145</v>
      </c>
      <c r="O9" s="69">
        <v>9019318605</v>
      </c>
      <c r="P9" s="8">
        <v>465</v>
      </c>
      <c r="Q9" s="9">
        <v>10008009</v>
      </c>
      <c r="R9" s="9" t="s">
        <v>93</v>
      </c>
      <c r="S9" s="9">
        <v>1039</v>
      </c>
      <c r="T9" s="9" t="s">
        <v>94</v>
      </c>
      <c r="U9" s="9"/>
      <c r="V9" s="78">
        <v>40006276</v>
      </c>
      <c r="W9" s="4">
        <v>9590</v>
      </c>
      <c r="X9" s="4"/>
      <c r="Y9" s="4" t="s">
        <v>95</v>
      </c>
      <c r="Z9" s="4"/>
    </row>
    <row r="10" spans="1:26" s="5" customFormat="1" ht="15" customHeight="1">
      <c r="A10" s="78">
        <v>1450884</v>
      </c>
      <c r="B10" s="46" t="s">
        <v>137</v>
      </c>
      <c r="C10" s="16" t="s">
        <v>120</v>
      </c>
      <c r="D10" s="9" t="s">
        <v>126</v>
      </c>
      <c r="E10" s="4" t="s">
        <v>111</v>
      </c>
      <c r="F10" s="4" t="s">
        <v>38</v>
      </c>
      <c r="G10" s="49">
        <v>108856.09</v>
      </c>
      <c r="H10" s="4">
        <v>11.351000000000001</v>
      </c>
      <c r="I10" s="5" t="e">
        <f t="shared" ca="1" si="0"/>
        <v>#NAME?</v>
      </c>
      <c r="J10" s="48">
        <v>9508.83</v>
      </c>
      <c r="K10" s="80">
        <f t="shared" si="1"/>
        <v>107934.72933</v>
      </c>
      <c r="L10" s="78">
        <v>263276</v>
      </c>
      <c r="M10" s="8" t="s">
        <v>109</v>
      </c>
      <c r="N10" s="6" t="s">
        <v>145</v>
      </c>
      <c r="O10" s="69">
        <v>9019318605</v>
      </c>
      <c r="P10" s="8">
        <v>465</v>
      </c>
      <c r="Q10" s="9">
        <v>10008009</v>
      </c>
      <c r="R10" s="9" t="s">
        <v>93</v>
      </c>
      <c r="S10" s="9">
        <v>1039</v>
      </c>
      <c r="T10" s="9" t="s">
        <v>94</v>
      </c>
      <c r="U10" s="9"/>
      <c r="V10" s="78">
        <v>40006276</v>
      </c>
      <c r="W10" s="4">
        <v>9590</v>
      </c>
      <c r="X10" s="4"/>
      <c r="Y10" s="4" t="s">
        <v>95</v>
      </c>
      <c r="Z10" s="4"/>
    </row>
    <row r="11" spans="1:26" ht="17.25">
      <c r="A11" s="76">
        <v>1189863</v>
      </c>
      <c r="B11" s="45" t="s">
        <v>131</v>
      </c>
      <c r="C11" s="15" t="s">
        <v>116</v>
      </c>
      <c r="D11" s="6" t="s">
        <v>129</v>
      </c>
      <c r="E11" s="5" t="s">
        <v>111</v>
      </c>
      <c r="F11" s="5" t="s">
        <v>40</v>
      </c>
      <c r="G11" s="48">
        <v>118228.96</v>
      </c>
      <c r="H11" s="5">
        <v>7.7679999999999998</v>
      </c>
      <c r="I11" s="5" t="e">
        <f t="shared" ref="I11:I18" ca="1" si="2">_xlfn.CONCAT(Q11&amp;S11&amp;P11)</f>
        <v>#NAME?</v>
      </c>
      <c r="J11" s="48">
        <v>15989.12</v>
      </c>
      <c r="K11" s="80">
        <f t="shared" ref="K11:K18" si="3">+H11*J11</f>
        <v>124203.48416000001</v>
      </c>
      <c r="L11" s="77">
        <v>150636</v>
      </c>
      <c r="M11" s="6" t="s">
        <v>119</v>
      </c>
      <c r="N11" s="6" t="s">
        <v>145</v>
      </c>
      <c r="O11" s="69">
        <v>9019318605</v>
      </c>
      <c r="P11" s="6">
        <v>465</v>
      </c>
      <c r="Q11" s="6">
        <v>10008009</v>
      </c>
      <c r="R11" s="6" t="s">
        <v>93</v>
      </c>
      <c r="S11" s="6">
        <v>1069</v>
      </c>
      <c r="T11" s="6" t="s">
        <v>94</v>
      </c>
      <c r="U11" s="6"/>
      <c r="V11" s="77">
        <v>40006276</v>
      </c>
      <c r="W11" s="5">
        <v>15220</v>
      </c>
      <c r="X11" s="5"/>
      <c r="Y11" s="5" t="s">
        <v>95</v>
      </c>
      <c r="Z11" s="5"/>
    </row>
    <row r="12" spans="1:26" ht="17.25">
      <c r="A12" s="76">
        <v>1445325</v>
      </c>
      <c r="B12" s="45" t="s">
        <v>133</v>
      </c>
      <c r="C12" s="15" t="s">
        <v>99</v>
      </c>
      <c r="D12" s="6" t="s">
        <v>129</v>
      </c>
      <c r="E12" s="5" t="s">
        <v>111</v>
      </c>
      <c r="F12" s="5" t="s">
        <v>40</v>
      </c>
      <c r="G12" s="48">
        <v>95029.96</v>
      </c>
      <c r="H12" s="5">
        <v>6.2030000000000003</v>
      </c>
      <c r="I12" s="5" t="e">
        <f t="shared" ca="1" si="2"/>
        <v>#NAME?</v>
      </c>
      <c r="J12" s="48">
        <v>15989.12</v>
      </c>
      <c r="K12" s="80">
        <f t="shared" si="3"/>
        <v>99180.511360000004</v>
      </c>
      <c r="L12" s="77">
        <v>150796</v>
      </c>
      <c r="M12" s="6" t="s">
        <v>109</v>
      </c>
      <c r="N12" s="6" t="s">
        <v>145</v>
      </c>
      <c r="O12" s="69">
        <v>9019318605</v>
      </c>
      <c r="P12" s="6">
        <v>465</v>
      </c>
      <c r="Q12" s="6">
        <v>10008009</v>
      </c>
      <c r="R12" s="6" t="s">
        <v>93</v>
      </c>
      <c r="S12" s="6">
        <v>1039</v>
      </c>
      <c r="T12" s="6" t="s">
        <v>94</v>
      </c>
      <c r="U12" s="6"/>
      <c r="V12" s="77">
        <v>40006276</v>
      </c>
      <c r="W12" s="5">
        <v>15320</v>
      </c>
      <c r="X12" s="5"/>
      <c r="Y12" s="5" t="s">
        <v>95</v>
      </c>
      <c r="Z12" s="5"/>
    </row>
    <row r="13" spans="1:26" ht="17.25">
      <c r="A13" s="78">
        <v>2290434</v>
      </c>
      <c r="B13" s="46" t="s">
        <v>133</v>
      </c>
      <c r="C13" s="16" t="s">
        <v>104</v>
      </c>
      <c r="D13" s="9" t="s">
        <v>140</v>
      </c>
      <c r="E13" s="4" t="s">
        <v>111</v>
      </c>
      <c r="F13" s="4" t="s">
        <v>40</v>
      </c>
      <c r="G13" s="49">
        <v>139044.32</v>
      </c>
      <c r="H13" s="4">
        <v>9.0760000000000005</v>
      </c>
      <c r="I13" s="5" t="e">
        <f t="shared" ca="1" si="2"/>
        <v>#NAME?</v>
      </c>
      <c r="J13" s="48">
        <v>15989.12</v>
      </c>
      <c r="K13" s="80">
        <f t="shared" si="3"/>
        <v>145117.25312000001</v>
      </c>
      <c r="L13" s="78">
        <v>121865</v>
      </c>
      <c r="M13" s="8" t="s">
        <v>109</v>
      </c>
      <c r="N13" s="6" t="s">
        <v>145</v>
      </c>
      <c r="O13" s="69">
        <v>9019318605</v>
      </c>
      <c r="P13" s="8">
        <v>465</v>
      </c>
      <c r="Q13" s="9">
        <v>10008009</v>
      </c>
      <c r="R13" s="9" t="s">
        <v>93</v>
      </c>
      <c r="S13" s="9">
        <v>1039</v>
      </c>
      <c r="T13" s="9" t="s">
        <v>94</v>
      </c>
      <c r="V13" s="78">
        <v>40006276</v>
      </c>
      <c r="W13" s="4">
        <v>15320</v>
      </c>
      <c r="Y13" s="4" t="s">
        <v>95</v>
      </c>
    </row>
    <row r="14" spans="1:26" ht="17.25">
      <c r="A14" s="78">
        <v>1445056</v>
      </c>
      <c r="B14" s="46" t="s">
        <v>133</v>
      </c>
      <c r="C14" s="16" t="s">
        <v>96</v>
      </c>
      <c r="D14" s="9" t="s">
        <v>113</v>
      </c>
      <c r="E14" s="4" t="s">
        <v>111</v>
      </c>
      <c r="F14" s="4" t="s">
        <v>40</v>
      </c>
      <c r="G14" s="49">
        <v>152066.32</v>
      </c>
      <c r="H14" s="4">
        <v>9.9260000000000002</v>
      </c>
      <c r="I14" s="5" t="e">
        <f t="shared" ca="1" si="2"/>
        <v>#NAME?</v>
      </c>
      <c r="J14" s="48">
        <v>15989.12</v>
      </c>
      <c r="K14" s="80">
        <f t="shared" si="3"/>
        <v>158708.00512000002</v>
      </c>
      <c r="L14" s="78">
        <v>87310</v>
      </c>
      <c r="M14" s="8" t="s">
        <v>109</v>
      </c>
      <c r="N14" s="6" t="s">
        <v>145</v>
      </c>
      <c r="O14" s="69">
        <v>9019318605</v>
      </c>
      <c r="P14" s="8">
        <v>465</v>
      </c>
      <c r="Q14" s="9">
        <v>10008009</v>
      </c>
      <c r="R14" s="9" t="s">
        <v>93</v>
      </c>
      <c r="S14" s="9">
        <v>1039</v>
      </c>
      <c r="T14" s="9" t="s">
        <v>94</v>
      </c>
      <c r="V14" s="78">
        <v>40006276</v>
      </c>
      <c r="W14" s="4">
        <v>15320</v>
      </c>
      <c r="Y14" s="4" t="s">
        <v>95</v>
      </c>
    </row>
    <row r="15" spans="1:26" ht="17.25">
      <c r="A15" s="78">
        <v>2291998</v>
      </c>
      <c r="B15" s="46" t="s">
        <v>135</v>
      </c>
      <c r="C15" s="16" t="s">
        <v>125</v>
      </c>
      <c r="D15" s="9" t="s">
        <v>122</v>
      </c>
      <c r="E15" s="4" t="s">
        <v>111</v>
      </c>
      <c r="F15" s="4" t="s">
        <v>40</v>
      </c>
      <c r="G15" s="49">
        <v>131154.51999999999</v>
      </c>
      <c r="H15" s="4">
        <v>8.5609999999999999</v>
      </c>
      <c r="I15" s="5" t="e">
        <f t="shared" ca="1" si="2"/>
        <v>#NAME?</v>
      </c>
      <c r="J15" s="48">
        <v>15989.12</v>
      </c>
      <c r="K15" s="80">
        <f t="shared" si="3"/>
        <v>136882.85631999999</v>
      </c>
      <c r="L15" s="78">
        <v>248139</v>
      </c>
      <c r="M15" s="8" t="s">
        <v>109</v>
      </c>
      <c r="N15" s="6" t="s">
        <v>145</v>
      </c>
      <c r="O15" s="69">
        <v>9019318605</v>
      </c>
      <c r="P15" s="8">
        <v>465</v>
      </c>
      <c r="Q15" s="9">
        <v>10008009</v>
      </c>
      <c r="R15" s="9" t="s">
        <v>93</v>
      </c>
      <c r="S15" s="9">
        <v>1039</v>
      </c>
      <c r="T15" s="9" t="s">
        <v>94</v>
      </c>
      <c r="V15" s="78">
        <v>40006276</v>
      </c>
      <c r="W15" s="4">
        <v>15320</v>
      </c>
      <c r="Y15" s="4" t="s">
        <v>95</v>
      </c>
    </row>
    <row r="16" spans="1:26" ht="17.25">
      <c r="A16" s="76">
        <v>1449423</v>
      </c>
      <c r="B16" s="45" t="s">
        <v>136</v>
      </c>
      <c r="C16" s="15" t="s">
        <v>121</v>
      </c>
      <c r="D16" s="6" t="s">
        <v>123</v>
      </c>
      <c r="E16" s="5" t="s">
        <v>111</v>
      </c>
      <c r="F16" s="5" t="s">
        <v>40</v>
      </c>
      <c r="G16" s="48">
        <v>112356.88</v>
      </c>
      <c r="H16" s="5">
        <v>7.3339999999999996</v>
      </c>
      <c r="I16" s="5" t="e">
        <f t="shared" ca="1" si="2"/>
        <v>#NAME?</v>
      </c>
      <c r="J16" s="48">
        <v>15989.12</v>
      </c>
      <c r="K16" s="80">
        <f t="shared" si="3"/>
        <v>117264.20608</v>
      </c>
      <c r="L16" s="77">
        <v>125062</v>
      </c>
      <c r="M16" s="6" t="s">
        <v>109</v>
      </c>
      <c r="N16" s="6" t="s">
        <v>145</v>
      </c>
      <c r="O16" s="69">
        <v>9019318605</v>
      </c>
      <c r="P16" s="6">
        <v>465</v>
      </c>
      <c r="Q16" s="6">
        <v>10008009</v>
      </c>
      <c r="R16" s="6" t="s">
        <v>93</v>
      </c>
      <c r="S16" s="6">
        <v>1039</v>
      </c>
      <c r="T16" s="6" t="s">
        <v>94</v>
      </c>
      <c r="U16" s="6"/>
      <c r="V16" s="77">
        <v>40006276</v>
      </c>
      <c r="W16" s="5">
        <v>15320</v>
      </c>
      <c r="X16" s="5"/>
      <c r="Y16" s="5" t="s">
        <v>95</v>
      </c>
      <c r="Z16" s="5"/>
    </row>
    <row r="17" spans="1:25" ht="17.25">
      <c r="A17" s="78">
        <v>1450777</v>
      </c>
      <c r="B17" s="46" t="s">
        <v>137</v>
      </c>
      <c r="C17" s="16" t="s">
        <v>139</v>
      </c>
      <c r="D17" s="9" t="s">
        <v>113</v>
      </c>
      <c r="E17" s="4" t="s">
        <v>111</v>
      </c>
      <c r="F17" s="4" t="s">
        <v>40</v>
      </c>
      <c r="G17" s="49">
        <v>120951.4</v>
      </c>
      <c r="H17" s="4">
        <v>7.8949999999999996</v>
      </c>
      <c r="I17" s="5" t="e">
        <f t="shared" ca="1" si="2"/>
        <v>#NAME?</v>
      </c>
      <c r="J17" s="48">
        <v>15989.12</v>
      </c>
      <c r="K17" s="80">
        <f t="shared" si="3"/>
        <v>126234.1024</v>
      </c>
      <c r="L17" s="78">
        <v>87573</v>
      </c>
      <c r="M17" s="8" t="s">
        <v>109</v>
      </c>
      <c r="N17" s="6" t="s">
        <v>145</v>
      </c>
      <c r="O17" s="69">
        <v>9019318605</v>
      </c>
      <c r="P17" s="8">
        <v>465</v>
      </c>
      <c r="Q17" s="9">
        <v>10008009</v>
      </c>
      <c r="R17" s="9" t="s">
        <v>93</v>
      </c>
      <c r="S17" s="9">
        <v>1039</v>
      </c>
      <c r="T17" s="9" t="s">
        <v>94</v>
      </c>
      <c r="V17" s="78">
        <v>40006276</v>
      </c>
      <c r="W17" s="4">
        <v>15320</v>
      </c>
      <c r="Y17" s="4" t="s">
        <v>95</v>
      </c>
    </row>
    <row r="18" spans="1:25" ht="17.25">
      <c r="A18" s="78">
        <v>394100</v>
      </c>
      <c r="B18" s="46" t="s">
        <v>137</v>
      </c>
      <c r="C18" s="16" t="s">
        <v>114</v>
      </c>
      <c r="D18" s="9" t="s">
        <v>129</v>
      </c>
      <c r="E18" s="4" t="s">
        <v>111</v>
      </c>
      <c r="F18" s="4" t="s">
        <v>40</v>
      </c>
      <c r="G18" s="49">
        <v>114150</v>
      </c>
      <c r="H18" s="4">
        <v>7.5</v>
      </c>
      <c r="I18" s="5" t="e">
        <f t="shared" ca="1" si="2"/>
        <v>#NAME?</v>
      </c>
      <c r="J18" s="48">
        <v>15989.12</v>
      </c>
      <c r="K18" s="80">
        <f t="shared" si="3"/>
        <v>119918.40000000001</v>
      </c>
      <c r="L18" s="78">
        <v>150995</v>
      </c>
      <c r="M18" s="8" t="s">
        <v>119</v>
      </c>
      <c r="N18" s="6" t="s">
        <v>145</v>
      </c>
      <c r="O18" s="69">
        <v>9019318605</v>
      </c>
      <c r="P18" s="8">
        <v>465</v>
      </c>
      <c r="Q18" s="9">
        <v>10008009</v>
      </c>
      <c r="R18" s="9" t="s">
        <v>93</v>
      </c>
      <c r="S18" s="9">
        <v>1069</v>
      </c>
      <c r="T18" s="9" t="s">
        <v>94</v>
      </c>
      <c r="V18" s="78">
        <v>40006276</v>
      </c>
      <c r="W18" s="4">
        <v>15220</v>
      </c>
      <c r="Y18" s="4" t="s">
        <v>95</v>
      </c>
    </row>
    <row r="20" spans="1:25">
      <c r="K20" s="81">
        <f>SUM(K2:K18)</f>
        <v>2061898.3636200002</v>
      </c>
    </row>
    <row r="21" spans="1:25">
      <c r="G21" s="49">
        <f>SUM(G2:G18)</f>
        <v>2026201.7400000002</v>
      </c>
      <c r="H21" s="4">
        <f>SUM(H2:H18)</f>
        <v>173.04500000000002</v>
      </c>
    </row>
    <row r="25" spans="1:25">
      <c r="F25" s="87" t="s">
        <v>150</v>
      </c>
      <c r="G25" s="87"/>
      <c r="H25" s="87"/>
      <c r="I25" s="87"/>
      <c r="J25" s="84"/>
    </row>
    <row r="26" spans="1:25">
      <c r="F26" s="85" t="s">
        <v>151</v>
      </c>
      <c r="G26" s="85"/>
      <c r="H26" s="85"/>
      <c r="I26" s="85"/>
      <c r="J26" s="84">
        <v>1034389.55</v>
      </c>
    </row>
    <row r="27" spans="1:25">
      <c r="F27" s="85" t="s">
        <v>152</v>
      </c>
      <c r="G27" s="85"/>
      <c r="H27" s="85"/>
      <c r="I27" s="85"/>
      <c r="J27" s="84">
        <v>1027508.81</v>
      </c>
      <c r="K27" s="82">
        <f>+J26+J27</f>
        <v>2061898.36</v>
      </c>
    </row>
    <row r="29" spans="1:25">
      <c r="F29" s="86" t="s">
        <v>154</v>
      </c>
      <c r="G29" s="87"/>
      <c r="H29" s="87"/>
      <c r="I29" s="87"/>
      <c r="J29" s="84"/>
    </row>
    <row r="30" spans="1:25">
      <c r="F30" s="85" t="s">
        <v>151</v>
      </c>
      <c r="G30" s="85"/>
      <c r="H30" s="85"/>
      <c r="I30" s="85"/>
      <c r="J30" s="84">
        <v>0</v>
      </c>
    </row>
    <row r="31" spans="1:25">
      <c r="F31" s="85" t="s">
        <v>152</v>
      </c>
      <c r="G31" s="85"/>
      <c r="H31" s="85"/>
      <c r="I31" s="85"/>
      <c r="J31" s="84">
        <v>0</v>
      </c>
      <c r="K31" s="82">
        <f>+J30+J31</f>
        <v>0</v>
      </c>
    </row>
    <row r="33" spans="6:11">
      <c r="F33" s="86" t="s">
        <v>154</v>
      </c>
      <c r="G33" s="87"/>
      <c r="H33" s="87"/>
      <c r="I33" s="87"/>
      <c r="J33" s="84"/>
    </row>
    <row r="34" spans="6:11">
      <c r="F34" s="85" t="s">
        <v>151</v>
      </c>
      <c r="G34" s="85"/>
      <c r="H34" s="85"/>
      <c r="I34" s="85"/>
      <c r="J34" s="84">
        <v>0</v>
      </c>
    </row>
    <row r="35" spans="6:11">
      <c r="F35" s="85" t="s">
        <v>152</v>
      </c>
      <c r="G35" s="85"/>
      <c r="H35" s="85"/>
      <c r="I35" s="85"/>
      <c r="J35" s="84">
        <v>0</v>
      </c>
      <c r="K35" s="82">
        <f>+J34+J35</f>
        <v>0</v>
      </c>
    </row>
    <row r="38" spans="6:11">
      <c r="F38" s="88" t="s">
        <v>153</v>
      </c>
      <c r="G38" s="88"/>
      <c r="H38" s="88"/>
      <c r="I38" s="88"/>
      <c r="J38" s="88"/>
      <c r="K38" s="83">
        <f>+K27+K31+K35</f>
        <v>2061898.36</v>
      </c>
    </row>
  </sheetData>
  <autoFilter ref="A1:Z18"/>
  <sortState ref="A2:Z28">
    <sortCondition ref="J1:J28"/>
  </sortState>
  <mergeCells count="10">
    <mergeCell ref="F25:I25"/>
    <mergeCell ref="F26:I26"/>
    <mergeCell ref="F27:I27"/>
    <mergeCell ref="F29:I29"/>
    <mergeCell ref="F30:I30"/>
    <mergeCell ref="F31:I31"/>
    <mergeCell ref="F33:I33"/>
    <mergeCell ref="F34:I34"/>
    <mergeCell ref="F35:I35"/>
    <mergeCell ref="F38:J38"/>
  </mergeCells>
  <phoneticPr fontId="3" type="noConversion"/>
  <conditionalFormatting sqref="A1:A1048576">
    <cfRule type="duplicateValues" dxfId="0" priority="12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8"/>
    </sheetView>
  </sheetViews>
  <sheetFormatPr baseColWidth="10" defaultRowHeight="12.75"/>
  <sheetData>
    <row r="1" spans="1:7">
      <c r="A1" s="8" t="s">
        <v>100</v>
      </c>
      <c r="B1" s="6" t="s">
        <v>145</v>
      </c>
      <c r="C1" s="8"/>
      <c r="D1" s="8">
        <v>1013</v>
      </c>
      <c r="E1" s="9">
        <v>10008009</v>
      </c>
      <c r="F1" s="9" t="s">
        <v>93</v>
      </c>
      <c r="G1" s="9">
        <v>930</v>
      </c>
    </row>
    <row r="2" spans="1:7">
      <c r="A2" s="6" t="s">
        <v>97</v>
      </c>
      <c r="B2" s="6" t="s">
        <v>145</v>
      </c>
      <c r="C2" s="6"/>
      <c r="D2" s="8">
        <v>1013</v>
      </c>
      <c r="E2" s="6">
        <v>10008009</v>
      </c>
      <c r="F2" s="6" t="s">
        <v>93</v>
      </c>
      <c r="G2" s="6">
        <v>1419</v>
      </c>
    </row>
    <row r="3" spans="1:7">
      <c r="A3" s="6" t="s">
        <v>117</v>
      </c>
      <c r="B3" s="6" t="s">
        <v>145</v>
      </c>
      <c r="C3" s="6"/>
      <c r="D3" s="8">
        <v>1013</v>
      </c>
      <c r="E3" s="6">
        <v>10008009</v>
      </c>
      <c r="F3" s="6" t="s">
        <v>93</v>
      </c>
      <c r="G3" s="6">
        <v>1061</v>
      </c>
    </row>
    <row r="4" spans="1:7">
      <c r="A4" s="6" t="s">
        <v>118</v>
      </c>
      <c r="B4" s="6" t="s">
        <v>145</v>
      </c>
      <c r="C4" s="6"/>
      <c r="D4" s="8">
        <v>1013</v>
      </c>
      <c r="E4" s="6">
        <v>10008009</v>
      </c>
      <c r="F4" s="6" t="s">
        <v>93</v>
      </c>
      <c r="G4" s="6">
        <v>1904</v>
      </c>
    </row>
    <row r="5" spans="1:7">
      <c r="A5" s="8" t="s">
        <v>105</v>
      </c>
      <c r="B5" s="6" t="s">
        <v>145</v>
      </c>
      <c r="C5" s="8"/>
      <c r="D5" s="8">
        <v>1013</v>
      </c>
      <c r="E5" s="9">
        <v>10008009</v>
      </c>
      <c r="F5" s="9" t="s">
        <v>93</v>
      </c>
      <c r="G5" s="9">
        <v>2600</v>
      </c>
    </row>
    <row r="6" spans="1:7">
      <c r="A6" s="6" t="s">
        <v>115</v>
      </c>
      <c r="B6" s="6" t="s">
        <v>145</v>
      </c>
      <c r="C6" s="6"/>
      <c r="D6" s="8">
        <v>1013</v>
      </c>
      <c r="E6" s="6">
        <v>10008009</v>
      </c>
      <c r="F6" s="6" t="s">
        <v>93</v>
      </c>
      <c r="G6" s="6">
        <v>1048</v>
      </c>
    </row>
    <row r="7" spans="1:7">
      <c r="A7" s="6" t="s">
        <v>119</v>
      </c>
      <c r="B7" s="6" t="s">
        <v>145</v>
      </c>
      <c r="C7" s="6"/>
      <c r="D7" s="8">
        <v>1013</v>
      </c>
      <c r="E7" s="6">
        <v>10008009</v>
      </c>
      <c r="F7" s="6" t="s">
        <v>93</v>
      </c>
      <c r="G7" s="6">
        <v>1069</v>
      </c>
    </row>
    <row r="8" spans="1:7">
      <c r="A8" s="8" t="s">
        <v>98</v>
      </c>
      <c r="B8" s="6" t="s">
        <v>145</v>
      </c>
      <c r="C8" s="8"/>
      <c r="D8" s="8">
        <v>1013</v>
      </c>
      <c r="E8" s="9">
        <v>10008009</v>
      </c>
      <c r="F8" s="9" t="s">
        <v>93</v>
      </c>
      <c r="G8" s="9">
        <v>1464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2024-06-21T15:43:39Z</dcterms:modified>
</cp:coreProperties>
</file>